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/>
  <mc:AlternateContent xmlns:mc="http://schemas.openxmlformats.org/markup-compatibility/2006">
    <mc:Choice Requires="x15">
      <x15ac:absPath xmlns:x15ac="http://schemas.microsoft.com/office/spreadsheetml/2010/11/ac" url="C:\D\Dokumenty\BRNO-MALOMĚŘICE, DIESELCENTRÁLA - OPRAVA STŘECHY A HROMOSVODU\"/>
    </mc:Choice>
  </mc:AlternateContent>
  <xr:revisionPtr revIDLastSave="0" documentId="8_{29BAF115-E3DF-4499-A1EF-CB472282EECE}" xr6:coauthVersionLast="36" xr6:coauthVersionMax="36" xr10:uidLastSave="{00000000-0000-0000-0000-000000000000}"/>
  <bookViews>
    <workbookView xWindow="0" yWindow="0" windowWidth="28500" windowHeight="12270" xr2:uid="{00000000-000D-0000-FFFF-FFFF00000000}"/>
  </bookViews>
  <sheets>
    <sheet name="Rekapitulace stavby" sheetId="1" r:id="rId1"/>
    <sheet name="01 - ASŘ" sheetId="2" r:id="rId2"/>
    <sheet name="02 - STŘECHA" sheetId="3" r:id="rId3"/>
    <sheet name="03 - HROMOSVOD" sheetId="4" r:id="rId4"/>
    <sheet name="04 - Úprava ÚT" sheetId="5" r:id="rId5"/>
    <sheet name="05 - Vedlejší rozpočtové ..." sheetId="6" r:id="rId6"/>
  </sheets>
  <definedNames>
    <definedName name="_xlnm._FilterDatabase" localSheetId="1" hidden="1">'01 - ASŘ'!$C$133:$K$653</definedName>
    <definedName name="_xlnm._FilterDatabase" localSheetId="2" hidden="1">'02 - STŘECHA'!$C$126:$K$711</definedName>
    <definedName name="_xlnm._FilterDatabase" localSheetId="3" hidden="1">'03 - HROMOSVOD'!$C$123:$K$176</definedName>
    <definedName name="_xlnm._FilterDatabase" localSheetId="4" hidden="1">'04 - Úprava ÚT'!$C$124:$K$238</definedName>
    <definedName name="_xlnm._FilterDatabase" localSheetId="5" hidden="1">'05 - Vedlejší rozpočtové ...'!$C$116:$K$127</definedName>
    <definedName name="_xlnm.Print_Titles" localSheetId="1">'01 - ASŘ'!$133:$133</definedName>
    <definedName name="_xlnm.Print_Titles" localSheetId="2">'02 - STŘECHA'!$126:$126</definedName>
    <definedName name="_xlnm.Print_Titles" localSheetId="3">'03 - HROMOSVOD'!$123:$123</definedName>
    <definedName name="_xlnm.Print_Titles" localSheetId="4">'04 - Úprava ÚT'!$124:$124</definedName>
    <definedName name="_xlnm.Print_Titles" localSheetId="5">'05 - Vedlejší rozpočtové ...'!$116:$116</definedName>
    <definedName name="_xlnm.Print_Titles" localSheetId="0">'Rekapitulace stavby'!$92:$92</definedName>
    <definedName name="_xlnm.Print_Area" localSheetId="1">'01 - ASŘ'!$C$4:$J$76,'01 - ASŘ'!$C$82:$J$115,'01 - ASŘ'!$C$121:$K$653</definedName>
    <definedName name="_xlnm.Print_Area" localSheetId="2">'02 - STŘECHA'!$C$4:$J$76,'02 - STŘECHA'!$C$82:$J$108,'02 - STŘECHA'!$C$114:$K$711</definedName>
    <definedName name="_xlnm.Print_Area" localSheetId="3">'03 - HROMOSVOD'!$C$4:$J$76,'03 - HROMOSVOD'!$C$82:$J$105,'03 - HROMOSVOD'!$C$111:$K$176</definedName>
    <definedName name="_xlnm.Print_Area" localSheetId="4">'04 - Úprava ÚT'!$C$4:$J$76,'04 - Úprava ÚT'!$C$82:$J$106,'04 - Úprava ÚT'!$C$112:$K$238</definedName>
    <definedName name="_xlnm.Print_Area" localSheetId="5">'05 - Vedlejší rozpočtové ...'!$C$4:$J$76,'05 - Vedlejší rozpočtové ...'!$C$82:$J$98,'05 - Vedlejší rozpočtové ...'!$C$104:$K$127</definedName>
    <definedName name="_xlnm.Print_Area" localSheetId="0">'Rekapitulace stavby'!$D$4:$AO$76,'Rekapitulace stavby'!$C$82:$AQ$100</definedName>
  </definedNames>
  <calcPr calcId="191029"/>
</workbook>
</file>

<file path=xl/calcChain.xml><?xml version="1.0" encoding="utf-8"?>
<calcChain xmlns="http://schemas.openxmlformats.org/spreadsheetml/2006/main">
  <c r="J37" i="6" l="1"/>
  <c r="J36" i="6"/>
  <c r="AY99" i="1" s="1"/>
  <c r="J35" i="6"/>
  <c r="AX99" i="1"/>
  <c r="BI126" i="6"/>
  <c r="BH126" i="6"/>
  <c r="BG126" i="6"/>
  <c r="BF126" i="6"/>
  <c r="T126" i="6"/>
  <c r="R126" i="6"/>
  <c r="P126" i="6"/>
  <c r="BI121" i="6"/>
  <c r="BH121" i="6"/>
  <c r="BG121" i="6"/>
  <c r="BF121" i="6"/>
  <c r="T121" i="6"/>
  <c r="R121" i="6"/>
  <c r="P121" i="6"/>
  <c r="BI119" i="6"/>
  <c r="BH119" i="6"/>
  <c r="BG119" i="6"/>
  <c r="BF119" i="6"/>
  <c r="T119" i="6"/>
  <c r="R119" i="6"/>
  <c r="P119" i="6"/>
  <c r="F113" i="6"/>
  <c r="F111" i="6"/>
  <c r="E109" i="6"/>
  <c r="F91" i="6"/>
  <c r="F89" i="6"/>
  <c r="E87" i="6"/>
  <c r="J24" i="6"/>
  <c r="E24" i="6"/>
  <c r="J114" i="6"/>
  <c r="J23" i="6"/>
  <c r="J21" i="6"/>
  <c r="E21" i="6"/>
  <c r="J113" i="6" s="1"/>
  <c r="J20" i="6"/>
  <c r="J18" i="6"/>
  <c r="E18" i="6"/>
  <c r="F92" i="6" s="1"/>
  <c r="J17" i="6"/>
  <c r="J12" i="6"/>
  <c r="J89" i="6" s="1"/>
  <c r="E7" i="6"/>
  <c r="E85" i="6"/>
  <c r="J37" i="5"/>
  <c r="J36" i="5"/>
  <c r="AY98" i="1" s="1"/>
  <c r="J35" i="5"/>
  <c r="AX98" i="1"/>
  <c r="BI234" i="5"/>
  <c r="BH234" i="5"/>
  <c r="BG234" i="5"/>
  <c r="BF234" i="5"/>
  <c r="T234" i="5"/>
  <c r="T233" i="5"/>
  <c r="R234" i="5"/>
  <c r="R233" i="5" s="1"/>
  <c r="P234" i="5"/>
  <c r="P233" i="5" s="1"/>
  <c r="BI231" i="5"/>
  <c r="BH231" i="5"/>
  <c r="BG231" i="5"/>
  <c r="BF231" i="5"/>
  <c r="T231" i="5"/>
  <c r="R231" i="5"/>
  <c r="P231" i="5"/>
  <c r="BI228" i="5"/>
  <c r="BH228" i="5"/>
  <c r="BG228" i="5"/>
  <c r="BF228" i="5"/>
  <c r="T228" i="5"/>
  <c r="R228" i="5"/>
  <c r="P228" i="5"/>
  <c r="BI225" i="5"/>
  <c r="BH225" i="5"/>
  <c r="BG225" i="5"/>
  <c r="BF225" i="5"/>
  <c r="T225" i="5"/>
  <c r="R225" i="5"/>
  <c r="P225" i="5"/>
  <c r="BI221" i="5"/>
  <c r="BH221" i="5"/>
  <c r="BG221" i="5"/>
  <c r="BF221" i="5"/>
  <c r="T221" i="5"/>
  <c r="R221" i="5"/>
  <c r="P221" i="5"/>
  <c r="BI217" i="5"/>
  <c r="BH217" i="5"/>
  <c r="BG217" i="5"/>
  <c r="BF217" i="5"/>
  <c r="T217" i="5"/>
  <c r="R217" i="5"/>
  <c r="P217" i="5"/>
  <c r="BI212" i="5"/>
  <c r="BH212" i="5"/>
  <c r="BG212" i="5"/>
  <c r="BF212" i="5"/>
  <c r="T212" i="5"/>
  <c r="R212" i="5"/>
  <c r="P212" i="5"/>
  <c r="BI209" i="5"/>
  <c r="BH209" i="5"/>
  <c r="BG209" i="5"/>
  <c r="BF209" i="5"/>
  <c r="T209" i="5"/>
  <c r="R209" i="5"/>
  <c r="P209" i="5"/>
  <c r="BI206" i="5"/>
  <c r="BH206" i="5"/>
  <c r="BG206" i="5"/>
  <c r="BF206" i="5"/>
  <c r="T206" i="5"/>
  <c r="R206" i="5"/>
  <c r="P206" i="5"/>
  <c r="BI201" i="5"/>
  <c r="BH201" i="5"/>
  <c r="BG201" i="5"/>
  <c r="BF201" i="5"/>
  <c r="T201" i="5"/>
  <c r="R201" i="5"/>
  <c r="P201" i="5"/>
  <c r="BI196" i="5"/>
  <c r="BH196" i="5"/>
  <c r="BG196" i="5"/>
  <c r="BF196" i="5"/>
  <c r="T196" i="5"/>
  <c r="R196" i="5"/>
  <c r="P196" i="5"/>
  <c r="BI194" i="5"/>
  <c r="BH194" i="5"/>
  <c r="BG194" i="5"/>
  <c r="BF194" i="5"/>
  <c r="T194" i="5"/>
  <c r="R194" i="5"/>
  <c r="P194" i="5"/>
  <c r="BI192" i="5"/>
  <c r="BH192" i="5"/>
  <c r="BG192" i="5"/>
  <c r="BF192" i="5"/>
  <c r="T192" i="5"/>
  <c r="R192" i="5"/>
  <c r="P192" i="5"/>
  <c r="BI189" i="5"/>
  <c r="BH189" i="5"/>
  <c r="BG189" i="5"/>
  <c r="BF189" i="5"/>
  <c r="T189" i="5"/>
  <c r="R189" i="5"/>
  <c r="P189" i="5"/>
  <c r="BI185" i="5"/>
  <c r="BH185" i="5"/>
  <c r="BG185" i="5"/>
  <c r="BF185" i="5"/>
  <c r="T185" i="5"/>
  <c r="R185" i="5"/>
  <c r="P185" i="5"/>
  <c r="BI182" i="5"/>
  <c r="BH182" i="5"/>
  <c r="BG182" i="5"/>
  <c r="BF182" i="5"/>
  <c r="T182" i="5"/>
  <c r="R182" i="5"/>
  <c r="P182" i="5"/>
  <c r="BI180" i="5"/>
  <c r="BH180" i="5"/>
  <c r="BG180" i="5"/>
  <c r="BF180" i="5"/>
  <c r="T180" i="5"/>
  <c r="R180" i="5"/>
  <c r="P180" i="5"/>
  <c r="BI178" i="5"/>
  <c r="BH178" i="5"/>
  <c r="BG178" i="5"/>
  <c r="BF178" i="5"/>
  <c r="T178" i="5"/>
  <c r="R178" i="5"/>
  <c r="P178" i="5"/>
  <c r="BI174" i="5"/>
  <c r="BH174" i="5"/>
  <c r="BG174" i="5"/>
  <c r="BF174" i="5"/>
  <c r="T174" i="5"/>
  <c r="R174" i="5"/>
  <c r="P174" i="5"/>
  <c r="BI170" i="5"/>
  <c r="BH170" i="5"/>
  <c r="BG170" i="5"/>
  <c r="BF170" i="5"/>
  <c r="T170" i="5"/>
  <c r="R170" i="5"/>
  <c r="P170" i="5"/>
  <c r="BI166" i="5"/>
  <c r="BH166" i="5"/>
  <c r="BG166" i="5"/>
  <c r="BF166" i="5"/>
  <c r="T166" i="5"/>
  <c r="R166" i="5"/>
  <c r="P166" i="5"/>
  <c r="BI159" i="5"/>
  <c r="BH159" i="5"/>
  <c r="BG159" i="5"/>
  <c r="BF159" i="5"/>
  <c r="T159" i="5"/>
  <c r="R159" i="5"/>
  <c r="P159" i="5"/>
  <c r="BI151" i="5"/>
  <c r="BH151" i="5"/>
  <c r="BG151" i="5"/>
  <c r="BF151" i="5"/>
  <c r="T151" i="5"/>
  <c r="R151" i="5"/>
  <c r="P151" i="5"/>
  <c r="BI145" i="5"/>
  <c r="BH145" i="5"/>
  <c r="BG145" i="5"/>
  <c r="BF145" i="5"/>
  <c r="T145" i="5"/>
  <c r="R145" i="5"/>
  <c r="P145" i="5"/>
  <c r="BI140" i="5"/>
  <c r="BH140" i="5"/>
  <c r="BG140" i="5"/>
  <c r="BF140" i="5"/>
  <c r="T140" i="5"/>
  <c r="R140" i="5"/>
  <c r="P140" i="5"/>
  <c r="BI136" i="5"/>
  <c r="BH136" i="5"/>
  <c r="BG136" i="5"/>
  <c r="BF136" i="5"/>
  <c r="T136" i="5"/>
  <c r="R136" i="5"/>
  <c r="P136" i="5"/>
  <c r="BI132" i="5"/>
  <c r="BH132" i="5"/>
  <c r="BG132" i="5"/>
  <c r="BF132" i="5"/>
  <c r="T132" i="5"/>
  <c r="R132" i="5"/>
  <c r="P132" i="5"/>
  <c r="BI130" i="5"/>
  <c r="BH130" i="5"/>
  <c r="BG130" i="5"/>
  <c r="BF130" i="5"/>
  <c r="T130" i="5"/>
  <c r="R130" i="5"/>
  <c r="P130" i="5"/>
  <c r="BI128" i="5"/>
  <c r="BH128" i="5"/>
  <c r="BG128" i="5"/>
  <c r="BF128" i="5"/>
  <c r="T128" i="5"/>
  <c r="R128" i="5"/>
  <c r="P128" i="5"/>
  <c r="F121" i="5"/>
  <c r="F119" i="5"/>
  <c r="E117" i="5"/>
  <c r="F91" i="5"/>
  <c r="F89" i="5"/>
  <c r="E87" i="5"/>
  <c r="J24" i="5"/>
  <c r="E24" i="5"/>
  <c r="J122" i="5" s="1"/>
  <c r="J23" i="5"/>
  <c r="J21" i="5"/>
  <c r="E21" i="5"/>
  <c r="J91" i="5" s="1"/>
  <c r="J20" i="5"/>
  <c r="J18" i="5"/>
  <c r="E18" i="5"/>
  <c r="F92" i="5"/>
  <c r="J17" i="5"/>
  <c r="J12" i="5"/>
  <c r="J119" i="5" s="1"/>
  <c r="E7" i="5"/>
  <c r="E85" i="5"/>
  <c r="J37" i="4"/>
  <c r="J36" i="4"/>
  <c r="AY97" i="1" s="1"/>
  <c r="J35" i="4"/>
  <c r="AX97" i="1"/>
  <c r="BI175" i="4"/>
  <c r="BH175" i="4"/>
  <c r="BG175" i="4"/>
  <c r="BF175" i="4"/>
  <c r="T175" i="4"/>
  <c r="R175" i="4"/>
  <c r="P175" i="4"/>
  <c r="BI173" i="4"/>
  <c r="BH173" i="4"/>
  <c r="BG173" i="4"/>
  <c r="BF173" i="4"/>
  <c r="T173" i="4"/>
  <c r="R173" i="4"/>
  <c r="P173" i="4"/>
  <c r="BI171" i="4"/>
  <c r="BH171" i="4"/>
  <c r="BG171" i="4"/>
  <c r="BF171" i="4"/>
  <c r="T171" i="4"/>
  <c r="R171" i="4"/>
  <c r="P171" i="4"/>
  <c r="BI168" i="4"/>
  <c r="BH168" i="4"/>
  <c r="BG168" i="4"/>
  <c r="BF168" i="4"/>
  <c r="T168" i="4"/>
  <c r="R168" i="4"/>
  <c r="P168" i="4"/>
  <c r="BI166" i="4"/>
  <c r="BH166" i="4"/>
  <c r="BG166" i="4"/>
  <c r="BF166" i="4"/>
  <c r="T166" i="4"/>
  <c r="R166" i="4"/>
  <c r="P166" i="4"/>
  <c r="BI164" i="4"/>
  <c r="BH164" i="4"/>
  <c r="BG164" i="4"/>
  <c r="BF164" i="4"/>
  <c r="T164" i="4"/>
  <c r="R164" i="4"/>
  <c r="P164" i="4"/>
  <c r="BI161" i="4"/>
  <c r="BH161" i="4"/>
  <c r="BG161" i="4"/>
  <c r="BF161" i="4"/>
  <c r="T161" i="4"/>
  <c r="R161" i="4"/>
  <c r="P161" i="4"/>
  <c r="BI159" i="4"/>
  <c r="BH159" i="4"/>
  <c r="BG159" i="4"/>
  <c r="BF159" i="4"/>
  <c r="T159" i="4"/>
  <c r="R159" i="4"/>
  <c r="P159" i="4"/>
  <c r="BI157" i="4"/>
  <c r="BH157" i="4"/>
  <c r="BG157" i="4"/>
  <c r="BF157" i="4"/>
  <c r="T157" i="4"/>
  <c r="R157" i="4"/>
  <c r="P157" i="4"/>
  <c r="BI155" i="4"/>
  <c r="BH155" i="4"/>
  <c r="BG155" i="4"/>
  <c r="BF155" i="4"/>
  <c r="T155" i="4"/>
  <c r="R155" i="4"/>
  <c r="P155" i="4"/>
  <c r="BI153" i="4"/>
  <c r="BH153" i="4"/>
  <c r="BG153" i="4"/>
  <c r="BF153" i="4"/>
  <c r="T153" i="4"/>
  <c r="R153" i="4"/>
  <c r="P153" i="4"/>
  <c r="BI151" i="4"/>
  <c r="BH151" i="4"/>
  <c r="BG151" i="4"/>
  <c r="BF151" i="4"/>
  <c r="T151" i="4"/>
  <c r="R151" i="4"/>
  <c r="P151" i="4"/>
  <c r="BI148" i="4"/>
  <c r="BH148" i="4"/>
  <c r="BG148" i="4"/>
  <c r="BF148" i="4"/>
  <c r="T148" i="4"/>
  <c r="R148" i="4"/>
  <c r="P148" i="4"/>
  <c r="BI146" i="4"/>
  <c r="BH146" i="4"/>
  <c r="BG146" i="4"/>
  <c r="BF146" i="4"/>
  <c r="T146" i="4"/>
  <c r="R146" i="4"/>
  <c r="P146" i="4"/>
  <c r="BI144" i="4"/>
  <c r="BH144" i="4"/>
  <c r="BG144" i="4"/>
  <c r="BF144" i="4"/>
  <c r="T144" i="4"/>
  <c r="R144" i="4"/>
  <c r="P144" i="4"/>
  <c r="BI140" i="4"/>
  <c r="BH140" i="4"/>
  <c r="BG140" i="4"/>
  <c r="BF140" i="4"/>
  <c r="T140" i="4"/>
  <c r="R140" i="4"/>
  <c r="P140" i="4"/>
  <c r="BI138" i="4"/>
  <c r="BH138" i="4"/>
  <c r="BG138" i="4"/>
  <c r="BF138" i="4"/>
  <c r="T138" i="4"/>
  <c r="R138" i="4"/>
  <c r="P138" i="4"/>
  <c r="BI136" i="4"/>
  <c r="BH136" i="4"/>
  <c r="BG136" i="4"/>
  <c r="BF136" i="4"/>
  <c r="T136" i="4"/>
  <c r="R136" i="4"/>
  <c r="P136" i="4"/>
  <c r="BI134" i="4"/>
  <c r="BH134" i="4"/>
  <c r="BG134" i="4"/>
  <c r="BF134" i="4"/>
  <c r="T134" i="4"/>
  <c r="R134" i="4"/>
  <c r="P134" i="4"/>
  <c r="BI132" i="4"/>
  <c r="BH132" i="4"/>
  <c r="BG132" i="4"/>
  <c r="BF132" i="4"/>
  <c r="T132" i="4"/>
  <c r="R132" i="4"/>
  <c r="P132" i="4"/>
  <c r="BI130" i="4"/>
  <c r="BH130" i="4"/>
  <c r="BG130" i="4"/>
  <c r="BF130" i="4"/>
  <c r="T130" i="4"/>
  <c r="R130" i="4"/>
  <c r="P130" i="4"/>
  <c r="BI127" i="4"/>
  <c r="BH127" i="4"/>
  <c r="BG127" i="4"/>
  <c r="BF127" i="4"/>
  <c r="T127" i="4"/>
  <c r="T126" i="4"/>
  <c r="R127" i="4"/>
  <c r="R126" i="4" s="1"/>
  <c r="P127" i="4"/>
  <c r="P126" i="4"/>
  <c r="F120" i="4"/>
  <c r="F118" i="4"/>
  <c r="E116" i="4"/>
  <c r="F91" i="4"/>
  <c r="F89" i="4"/>
  <c r="E87" i="4"/>
  <c r="J24" i="4"/>
  <c r="E24" i="4"/>
  <c r="J92" i="4" s="1"/>
  <c r="J23" i="4"/>
  <c r="J21" i="4"/>
  <c r="E21" i="4"/>
  <c r="J120" i="4"/>
  <c r="J20" i="4"/>
  <c r="J18" i="4"/>
  <c r="E18" i="4"/>
  <c r="F92" i="4" s="1"/>
  <c r="J17" i="4"/>
  <c r="J12" i="4"/>
  <c r="J89" i="4"/>
  <c r="E7" i="4"/>
  <c r="E85" i="4" s="1"/>
  <c r="J37" i="3"/>
  <c r="J36" i="3"/>
  <c r="AY96" i="1"/>
  <c r="J35" i="3"/>
  <c r="AX96" i="1"/>
  <c r="BI710" i="3"/>
  <c r="BH710" i="3"/>
  <c r="BG710" i="3"/>
  <c r="BF710" i="3"/>
  <c r="T710" i="3"/>
  <c r="R710" i="3"/>
  <c r="P710" i="3"/>
  <c r="BI705" i="3"/>
  <c r="BH705" i="3"/>
  <c r="BG705" i="3"/>
  <c r="BF705" i="3"/>
  <c r="T705" i="3"/>
  <c r="R705" i="3"/>
  <c r="P705" i="3"/>
  <c r="BI700" i="3"/>
  <c r="BH700" i="3"/>
  <c r="BG700" i="3"/>
  <c r="BF700" i="3"/>
  <c r="T700" i="3"/>
  <c r="R700" i="3"/>
  <c r="P700" i="3"/>
  <c r="BI695" i="3"/>
  <c r="BH695" i="3"/>
  <c r="BG695" i="3"/>
  <c r="BF695" i="3"/>
  <c r="T695" i="3"/>
  <c r="R695" i="3"/>
  <c r="P695" i="3"/>
  <c r="BI690" i="3"/>
  <c r="BH690" i="3"/>
  <c r="BG690" i="3"/>
  <c r="BF690" i="3"/>
  <c r="T690" i="3"/>
  <c r="R690" i="3"/>
  <c r="P690" i="3"/>
  <c r="BI685" i="3"/>
  <c r="BH685" i="3"/>
  <c r="BG685" i="3"/>
  <c r="BF685" i="3"/>
  <c r="T685" i="3"/>
  <c r="R685" i="3"/>
  <c r="P685" i="3"/>
  <c r="BI682" i="3"/>
  <c r="BH682" i="3"/>
  <c r="BG682" i="3"/>
  <c r="BF682" i="3"/>
  <c r="T682" i="3"/>
  <c r="R682" i="3"/>
  <c r="P682" i="3"/>
  <c r="BI677" i="3"/>
  <c r="BH677" i="3"/>
  <c r="BG677" i="3"/>
  <c r="BF677" i="3"/>
  <c r="T677" i="3"/>
  <c r="R677" i="3"/>
  <c r="P677" i="3"/>
  <c r="BI672" i="3"/>
  <c r="BH672" i="3"/>
  <c r="BG672" i="3"/>
  <c r="BF672" i="3"/>
  <c r="T672" i="3"/>
  <c r="R672" i="3"/>
  <c r="P672" i="3"/>
  <c r="BI667" i="3"/>
  <c r="BH667" i="3"/>
  <c r="BG667" i="3"/>
  <c r="BF667" i="3"/>
  <c r="T667" i="3"/>
  <c r="R667" i="3"/>
  <c r="P667" i="3"/>
  <c r="BI662" i="3"/>
  <c r="BH662" i="3"/>
  <c r="BG662" i="3"/>
  <c r="BF662" i="3"/>
  <c r="T662" i="3"/>
  <c r="R662" i="3"/>
  <c r="P662" i="3"/>
  <c r="BI657" i="3"/>
  <c r="BH657" i="3"/>
  <c r="BG657" i="3"/>
  <c r="BF657" i="3"/>
  <c r="T657" i="3"/>
  <c r="R657" i="3"/>
  <c r="P657" i="3"/>
  <c r="BI652" i="3"/>
  <c r="BH652" i="3"/>
  <c r="BG652" i="3"/>
  <c r="BF652" i="3"/>
  <c r="T652" i="3"/>
  <c r="R652" i="3"/>
  <c r="P652" i="3"/>
  <c r="BI647" i="3"/>
  <c r="BH647" i="3"/>
  <c r="BG647" i="3"/>
  <c r="BF647" i="3"/>
  <c r="T647" i="3"/>
  <c r="R647" i="3"/>
  <c r="P647" i="3"/>
  <c r="BI642" i="3"/>
  <c r="BH642" i="3"/>
  <c r="BG642" i="3"/>
  <c r="BF642" i="3"/>
  <c r="T642" i="3"/>
  <c r="R642" i="3"/>
  <c r="P642" i="3"/>
  <c r="BI635" i="3"/>
  <c r="BH635" i="3"/>
  <c r="BG635" i="3"/>
  <c r="BF635" i="3"/>
  <c r="T635" i="3"/>
  <c r="R635" i="3"/>
  <c r="P635" i="3"/>
  <c r="BI630" i="3"/>
  <c r="BH630" i="3"/>
  <c r="BG630" i="3"/>
  <c r="BF630" i="3"/>
  <c r="T630" i="3"/>
  <c r="R630" i="3"/>
  <c r="P630" i="3"/>
  <c r="BI625" i="3"/>
  <c r="BH625" i="3"/>
  <c r="BG625" i="3"/>
  <c r="BF625" i="3"/>
  <c r="T625" i="3"/>
  <c r="R625" i="3"/>
  <c r="P625" i="3"/>
  <c r="BI620" i="3"/>
  <c r="BH620" i="3"/>
  <c r="BG620" i="3"/>
  <c r="BF620" i="3"/>
  <c r="T620" i="3"/>
  <c r="R620" i="3"/>
  <c r="P620" i="3"/>
  <c r="BI615" i="3"/>
  <c r="BH615" i="3"/>
  <c r="BG615" i="3"/>
  <c r="BF615" i="3"/>
  <c r="T615" i="3"/>
  <c r="R615" i="3"/>
  <c r="P615" i="3"/>
  <c r="BI610" i="3"/>
  <c r="BH610" i="3"/>
  <c r="BG610" i="3"/>
  <c r="BF610" i="3"/>
  <c r="T610" i="3"/>
  <c r="R610" i="3"/>
  <c r="P610" i="3"/>
  <c r="BI601" i="3"/>
  <c r="BH601" i="3"/>
  <c r="BG601" i="3"/>
  <c r="BF601" i="3"/>
  <c r="T601" i="3"/>
  <c r="R601" i="3"/>
  <c r="P601" i="3"/>
  <c r="BI593" i="3"/>
  <c r="BH593" i="3"/>
  <c r="BG593" i="3"/>
  <c r="BF593" i="3"/>
  <c r="T593" i="3"/>
  <c r="R593" i="3"/>
  <c r="P593" i="3"/>
  <c r="BI591" i="3"/>
  <c r="BH591" i="3"/>
  <c r="BG591" i="3"/>
  <c r="BF591" i="3"/>
  <c r="T591" i="3"/>
  <c r="R591" i="3"/>
  <c r="P591" i="3"/>
  <c r="BI585" i="3"/>
  <c r="BH585" i="3"/>
  <c r="BG585" i="3"/>
  <c r="BF585" i="3"/>
  <c r="T585" i="3"/>
  <c r="R585" i="3"/>
  <c r="P585" i="3"/>
  <c r="BI579" i="3"/>
  <c r="BH579" i="3"/>
  <c r="BG579" i="3"/>
  <c r="BF579" i="3"/>
  <c r="T579" i="3"/>
  <c r="R579" i="3"/>
  <c r="P579" i="3"/>
  <c r="BI576" i="3"/>
  <c r="BH576" i="3"/>
  <c r="BG576" i="3"/>
  <c r="BF576" i="3"/>
  <c r="T576" i="3"/>
  <c r="R576" i="3"/>
  <c r="P576" i="3"/>
  <c r="BI561" i="3"/>
  <c r="BH561" i="3"/>
  <c r="BG561" i="3"/>
  <c r="BF561" i="3"/>
  <c r="T561" i="3"/>
  <c r="R561" i="3"/>
  <c r="P561" i="3"/>
  <c r="BI546" i="3"/>
  <c r="BH546" i="3"/>
  <c r="BG546" i="3"/>
  <c r="BF546" i="3"/>
  <c r="T546" i="3"/>
  <c r="R546" i="3"/>
  <c r="P546" i="3"/>
  <c r="BI533" i="3"/>
  <c r="BH533" i="3"/>
  <c r="BG533" i="3"/>
  <c r="BF533" i="3"/>
  <c r="T533" i="3"/>
  <c r="R533" i="3"/>
  <c r="P533" i="3"/>
  <c r="BI520" i="3"/>
  <c r="BH520" i="3"/>
  <c r="BG520" i="3"/>
  <c r="BF520" i="3"/>
  <c r="T520" i="3"/>
  <c r="R520" i="3"/>
  <c r="P520" i="3"/>
  <c r="BI503" i="3"/>
  <c r="BH503" i="3"/>
  <c r="BG503" i="3"/>
  <c r="BF503" i="3"/>
  <c r="T503" i="3"/>
  <c r="R503" i="3"/>
  <c r="P503" i="3"/>
  <c r="BI495" i="3"/>
  <c r="BH495" i="3"/>
  <c r="BG495" i="3"/>
  <c r="BF495" i="3"/>
  <c r="T495" i="3"/>
  <c r="R495" i="3"/>
  <c r="P495" i="3"/>
  <c r="BI489" i="3"/>
  <c r="BH489" i="3"/>
  <c r="BG489" i="3"/>
  <c r="BF489" i="3"/>
  <c r="T489" i="3"/>
  <c r="R489" i="3"/>
  <c r="P489" i="3"/>
  <c r="BI480" i="3"/>
  <c r="BH480" i="3"/>
  <c r="BG480" i="3"/>
  <c r="BF480" i="3"/>
  <c r="T480" i="3"/>
  <c r="R480" i="3"/>
  <c r="P480" i="3"/>
  <c r="BI474" i="3"/>
  <c r="BH474" i="3"/>
  <c r="BG474" i="3"/>
  <c r="BF474" i="3"/>
  <c r="T474" i="3"/>
  <c r="R474" i="3"/>
  <c r="P474" i="3"/>
  <c r="BI471" i="3"/>
  <c r="BH471" i="3"/>
  <c r="BG471" i="3"/>
  <c r="BF471" i="3"/>
  <c r="T471" i="3"/>
  <c r="R471" i="3"/>
  <c r="P471" i="3"/>
  <c r="BI466" i="3"/>
  <c r="BH466" i="3"/>
  <c r="BG466" i="3"/>
  <c r="BF466" i="3"/>
  <c r="T466" i="3"/>
  <c r="R466" i="3"/>
  <c r="P466" i="3"/>
  <c r="BI462" i="3"/>
  <c r="BH462" i="3"/>
  <c r="BG462" i="3"/>
  <c r="BF462" i="3"/>
  <c r="T462" i="3"/>
  <c r="R462" i="3"/>
  <c r="P462" i="3"/>
  <c r="BI454" i="3"/>
  <c r="BH454" i="3"/>
  <c r="BG454" i="3"/>
  <c r="BF454" i="3"/>
  <c r="T454" i="3"/>
  <c r="R454" i="3"/>
  <c r="P454" i="3"/>
  <c r="BI441" i="3"/>
  <c r="BH441" i="3"/>
  <c r="BG441" i="3"/>
  <c r="BF441" i="3"/>
  <c r="T441" i="3"/>
  <c r="R441" i="3"/>
  <c r="P441" i="3"/>
  <c r="BI434" i="3"/>
  <c r="BH434" i="3"/>
  <c r="BG434" i="3"/>
  <c r="BF434" i="3"/>
  <c r="T434" i="3"/>
  <c r="R434" i="3"/>
  <c r="P434" i="3"/>
  <c r="BI421" i="3"/>
  <c r="BH421" i="3"/>
  <c r="BG421" i="3"/>
  <c r="BF421" i="3"/>
  <c r="T421" i="3"/>
  <c r="R421" i="3"/>
  <c r="P421" i="3"/>
  <c r="BI414" i="3"/>
  <c r="BH414" i="3"/>
  <c r="BG414" i="3"/>
  <c r="BF414" i="3"/>
  <c r="T414" i="3"/>
  <c r="R414" i="3"/>
  <c r="P414" i="3"/>
  <c r="BI404" i="3"/>
  <c r="BH404" i="3"/>
  <c r="BG404" i="3"/>
  <c r="BF404" i="3"/>
  <c r="T404" i="3"/>
  <c r="R404" i="3"/>
  <c r="P404" i="3"/>
  <c r="BI396" i="3"/>
  <c r="BH396" i="3"/>
  <c r="BG396" i="3"/>
  <c r="BF396" i="3"/>
  <c r="T396" i="3"/>
  <c r="R396" i="3"/>
  <c r="P396" i="3"/>
  <c r="BI393" i="3"/>
  <c r="BH393" i="3"/>
  <c r="BG393" i="3"/>
  <c r="BF393" i="3"/>
  <c r="T393" i="3"/>
  <c r="R393" i="3"/>
  <c r="P393" i="3"/>
  <c r="BI385" i="3"/>
  <c r="BH385" i="3"/>
  <c r="BG385" i="3"/>
  <c r="BF385" i="3"/>
  <c r="T385" i="3"/>
  <c r="R385" i="3"/>
  <c r="P385" i="3"/>
  <c r="BI381" i="3"/>
  <c r="BH381" i="3"/>
  <c r="BG381" i="3"/>
  <c r="BF381" i="3"/>
  <c r="T381" i="3"/>
  <c r="R381" i="3"/>
  <c r="P381" i="3"/>
  <c r="BI379" i="3"/>
  <c r="BH379" i="3"/>
  <c r="BG379" i="3"/>
  <c r="BF379" i="3"/>
  <c r="T379" i="3"/>
  <c r="R379" i="3"/>
  <c r="P379" i="3"/>
  <c r="BI375" i="3"/>
  <c r="BH375" i="3"/>
  <c r="BG375" i="3"/>
  <c r="BF375" i="3"/>
  <c r="T375" i="3"/>
  <c r="R375" i="3"/>
  <c r="P375" i="3"/>
  <c r="BI373" i="3"/>
  <c r="BH373" i="3"/>
  <c r="BG373" i="3"/>
  <c r="BF373" i="3"/>
  <c r="T373" i="3"/>
  <c r="R373" i="3"/>
  <c r="P373" i="3"/>
  <c r="BI371" i="3"/>
  <c r="BH371" i="3"/>
  <c r="BG371" i="3"/>
  <c r="BF371" i="3"/>
  <c r="T371" i="3"/>
  <c r="R371" i="3"/>
  <c r="P371" i="3"/>
  <c r="BI366" i="3"/>
  <c r="BH366" i="3"/>
  <c r="BG366" i="3"/>
  <c r="BF366" i="3"/>
  <c r="T366" i="3"/>
  <c r="R366" i="3"/>
  <c r="P366" i="3"/>
  <c r="BI361" i="3"/>
  <c r="BH361" i="3"/>
  <c r="BG361" i="3"/>
  <c r="BF361" i="3"/>
  <c r="T361" i="3"/>
  <c r="R361" i="3"/>
  <c r="P361" i="3"/>
  <c r="BI356" i="3"/>
  <c r="BH356" i="3"/>
  <c r="BG356" i="3"/>
  <c r="BF356" i="3"/>
  <c r="T356" i="3"/>
  <c r="R356" i="3"/>
  <c r="P356" i="3"/>
  <c r="BI351" i="3"/>
  <c r="BH351" i="3"/>
  <c r="BG351" i="3"/>
  <c r="BF351" i="3"/>
  <c r="T351" i="3"/>
  <c r="R351" i="3"/>
  <c r="P351" i="3"/>
  <c r="BI346" i="3"/>
  <c r="BH346" i="3"/>
  <c r="BG346" i="3"/>
  <c r="BF346" i="3"/>
  <c r="T346" i="3"/>
  <c r="R346" i="3"/>
  <c r="P346" i="3"/>
  <c r="BI343" i="3"/>
  <c r="BH343" i="3"/>
  <c r="BG343" i="3"/>
  <c r="BF343" i="3"/>
  <c r="T343" i="3"/>
  <c r="R343" i="3"/>
  <c r="P343" i="3"/>
  <c r="BI340" i="3"/>
  <c r="BH340" i="3"/>
  <c r="BG340" i="3"/>
  <c r="BF340" i="3"/>
  <c r="T340" i="3"/>
  <c r="R340" i="3"/>
  <c r="P340" i="3"/>
  <c r="BI337" i="3"/>
  <c r="BH337" i="3"/>
  <c r="BG337" i="3"/>
  <c r="BF337" i="3"/>
  <c r="T337" i="3"/>
  <c r="R337" i="3"/>
  <c r="P337" i="3"/>
  <c r="BI330" i="3"/>
  <c r="BH330" i="3"/>
  <c r="BG330" i="3"/>
  <c r="BF330" i="3"/>
  <c r="T330" i="3"/>
  <c r="R330" i="3"/>
  <c r="P330" i="3"/>
  <c r="BI324" i="3"/>
  <c r="BH324" i="3"/>
  <c r="BG324" i="3"/>
  <c r="BF324" i="3"/>
  <c r="T324" i="3"/>
  <c r="R324" i="3"/>
  <c r="P324" i="3"/>
  <c r="BI316" i="3"/>
  <c r="BH316" i="3"/>
  <c r="BG316" i="3"/>
  <c r="BF316" i="3"/>
  <c r="T316" i="3"/>
  <c r="R316" i="3"/>
  <c r="P316" i="3"/>
  <c r="BI310" i="3"/>
  <c r="BH310" i="3"/>
  <c r="BG310" i="3"/>
  <c r="BF310" i="3"/>
  <c r="T310" i="3"/>
  <c r="R310" i="3"/>
  <c r="P310" i="3"/>
  <c r="BI304" i="3"/>
  <c r="BH304" i="3"/>
  <c r="BG304" i="3"/>
  <c r="BF304" i="3"/>
  <c r="T304" i="3"/>
  <c r="R304" i="3"/>
  <c r="P304" i="3"/>
  <c r="BI298" i="3"/>
  <c r="BH298" i="3"/>
  <c r="BG298" i="3"/>
  <c r="BF298" i="3"/>
  <c r="T298" i="3"/>
  <c r="R298" i="3"/>
  <c r="P298" i="3"/>
  <c r="BI292" i="3"/>
  <c r="BH292" i="3"/>
  <c r="BG292" i="3"/>
  <c r="BF292" i="3"/>
  <c r="T292" i="3"/>
  <c r="R292" i="3"/>
  <c r="P292" i="3"/>
  <c r="BI286" i="3"/>
  <c r="BH286" i="3"/>
  <c r="BG286" i="3"/>
  <c r="BF286" i="3"/>
  <c r="T286" i="3"/>
  <c r="R286" i="3"/>
  <c r="P286" i="3"/>
  <c r="BI276" i="3"/>
  <c r="BH276" i="3"/>
  <c r="BG276" i="3"/>
  <c r="BF276" i="3"/>
  <c r="T276" i="3"/>
  <c r="R276" i="3"/>
  <c r="P276" i="3"/>
  <c r="BI267" i="3"/>
  <c r="BH267" i="3"/>
  <c r="BG267" i="3"/>
  <c r="BF267" i="3"/>
  <c r="T267" i="3"/>
  <c r="R267" i="3"/>
  <c r="P267" i="3"/>
  <c r="BI258" i="3"/>
  <c r="BH258" i="3"/>
  <c r="BG258" i="3"/>
  <c r="BF258" i="3"/>
  <c r="T258" i="3"/>
  <c r="R258" i="3"/>
  <c r="P258" i="3"/>
  <c r="BI252" i="3"/>
  <c r="BH252" i="3"/>
  <c r="BG252" i="3"/>
  <c r="BF252" i="3"/>
  <c r="T252" i="3"/>
  <c r="R252" i="3"/>
  <c r="P252" i="3"/>
  <c r="BI246" i="3"/>
  <c r="BH246" i="3"/>
  <c r="BG246" i="3"/>
  <c r="BF246" i="3"/>
  <c r="T246" i="3"/>
  <c r="R246" i="3"/>
  <c r="P246" i="3"/>
  <c r="BI238" i="3"/>
  <c r="BH238" i="3"/>
  <c r="BG238" i="3"/>
  <c r="BF238" i="3"/>
  <c r="T238" i="3"/>
  <c r="R238" i="3"/>
  <c r="P238" i="3"/>
  <c r="BI231" i="3"/>
  <c r="BH231" i="3"/>
  <c r="BG231" i="3"/>
  <c r="BF231" i="3"/>
  <c r="T231" i="3"/>
  <c r="R231" i="3"/>
  <c r="P231" i="3"/>
  <c r="BI225" i="3"/>
  <c r="BH225" i="3"/>
  <c r="BG225" i="3"/>
  <c r="BF225" i="3"/>
  <c r="T225" i="3"/>
  <c r="R225" i="3"/>
  <c r="P225" i="3"/>
  <c r="BI218" i="3"/>
  <c r="BH218" i="3"/>
  <c r="BG218" i="3"/>
  <c r="BF218" i="3"/>
  <c r="T218" i="3"/>
  <c r="R218" i="3"/>
  <c r="P218" i="3"/>
  <c r="BI208" i="3"/>
  <c r="BH208" i="3"/>
  <c r="BG208" i="3"/>
  <c r="BF208" i="3"/>
  <c r="T208" i="3"/>
  <c r="R208" i="3"/>
  <c r="P208" i="3"/>
  <c r="BI203" i="3"/>
  <c r="BH203" i="3"/>
  <c r="BG203" i="3"/>
  <c r="BF203" i="3"/>
  <c r="T203" i="3"/>
  <c r="R203" i="3"/>
  <c r="P203" i="3"/>
  <c r="BI198" i="3"/>
  <c r="BH198" i="3"/>
  <c r="BG198" i="3"/>
  <c r="BF198" i="3"/>
  <c r="T198" i="3"/>
  <c r="R198" i="3"/>
  <c r="P198" i="3"/>
  <c r="BI187" i="3"/>
  <c r="BH187" i="3"/>
  <c r="BG187" i="3"/>
  <c r="BF187" i="3"/>
  <c r="T187" i="3"/>
  <c r="R187" i="3"/>
  <c r="P187" i="3"/>
  <c r="BI176" i="3"/>
  <c r="BH176" i="3"/>
  <c r="BG176" i="3"/>
  <c r="BF176" i="3"/>
  <c r="T176" i="3"/>
  <c r="R176" i="3"/>
  <c r="P176" i="3"/>
  <c r="BI171" i="3"/>
  <c r="BH171" i="3"/>
  <c r="BG171" i="3"/>
  <c r="BF171" i="3"/>
  <c r="T171" i="3"/>
  <c r="R171" i="3"/>
  <c r="P171" i="3"/>
  <c r="BI166" i="3"/>
  <c r="BH166" i="3"/>
  <c r="BG166" i="3"/>
  <c r="BF166" i="3"/>
  <c r="T166" i="3"/>
  <c r="R166" i="3"/>
  <c r="P166" i="3"/>
  <c r="BI157" i="3"/>
  <c r="BH157" i="3"/>
  <c r="BG157" i="3"/>
  <c r="BF157" i="3"/>
  <c r="T157" i="3"/>
  <c r="R157" i="3"/>
  <c r="P157" i="3"/>
  <c r="BI151" i="3"/>
  <c r="BH151" i="3"/>
  <c r="BG151" i="3"/>
  <c r="BF151" i="3"/>
  <c r="T151" i="3"/>
  <c r="R151" i="3"/>
  <c r="P151" i="3"/>
  <c r="BI145" i="3"/>
  <c r="BH145" i="3"/>
  <c r="BG145" i="3"/>
  <c r="BF145" i="3"/>
  <c r="T145" i="3"/>
  <c r="R145" i="3"/>
  <c r="P145" i="3"/>
  <c r="BI135" i="3"/>
  <c r="BH135" i="3"/>
  <c r="BG135" i="3"/>
  <c r="BF135" i="3"/>
  <c r="T135" i="3"/>
  <c r="R135" i="3"/>
  <c r="P135" i="3"/>
  <c r="BI130" i="3"/>
  <c r="BH130" i="3"/>
  <c r="BG130" i="3"/>
  <c r="BF130" i="3"/>
  <c r="T130" i="3"/>
  <c r="R130" i="3"/>
  <c r="P130" i="3"/>
  <c r="F123" i="3"/>
  <c r="F121" i="3"/>
  <c r="E119" i="3"/>
  <c r="F91" i="3"/>
  <c r="F89" i="3"/>
  <c r="E87" i="3"/>
  <c r="J24" i="3"/>
  <c r="E24" i="3"/>
  <c r="J92" i="3"/>
  <c r="J23" i="3"/>
  <c r="J21" i="3"/>
  <c r="E21" i="3"/>
  <c r="J123" i="3" s="1"/>
  <c r="J20" i="3"/>
  <c r="J18" i="3"/>
  <c r="E18" i="3"/>
  <c r="F124" i="3" s="1"/>
  <c r="J17" i="3"/>
  <c r="J12" i="3"/>
  <c r="J121" i="3"/>
  <c r="E7" i="3"/>
  <c r="E85" i="3" s="1"/>
  <c r="J37" i="2"/>
  <c r="J36" i="2"/>
  <c r="AY95" i="1" s="1"/>
  <c r="J35" i="2"/>
  <c r="AX95" i="1"/>
  <c r="BI651" i="2"/>
  <c r="BH651" i="2"/>
  <c r="BG651" i="2"/>
  <c r="BF651" i="2"/>
  <c r="T651" i="2"/>
  <c r="R651" i="2"/>
  <c r="P651" i="2"/>
  <c r="BI644" i="2"/>
  <c r="BH644" i="2"/>
  <c r="BG644" i="2"/>
  <c r="BF644" i="2"/>
  <c r="T644" i="2"/>
  <c r="R644" i="2"/>
  <c r="P644" i="2"/>
  <c r="BI642" i="2"/>
  <c r="BH642" i="2"/>
  <c r="BG642" i="2"/>
  <c r="BF642" i="2"/>
  <c r="T642" i="2"/>
  <c r="R642" i="2"/>
  <c r="P642" i="2"/>
  <c r="BI638" i="2"/>
  <c r="BH638" i="2"/>
  <c r="BG638" i="2"/>
  <c r="BF638" i="2"/>
  <c r="T638" i="2"/>
  <c r="R638" i="2"/>
  <c r="P638" i="2"/>
  <c r="BI635" i="2"/>
  <c r="BH635" i="2"/>
  <c r="BG635" i="2"/>
  <c r="BF635" i="2"/>
  <c r="T635" i="2"/>
  <c r="R635" i="2"/>
  <c r="P635" i="2"/>
  <c r="BI633" i="2"/>
  <c r="BH633" i="2"/>
  <c r="BG633" i="2"/>
  <c r="BF633" i="2"/>
  <c r="T633" i="2"/>
  <c r="R633" i="2"/>
  <c r="P633" i="2"/>
  <c r="BI631" i="2"/>
  <c r="BH631" i="2"/>
  <c r="BG631" i="2"/>
  <c r="BF631" i="2"/>
  <c r="T631" i="2"/>
  <c r="R631" i="2"/>
  <c r="P631" i="2"/>
  <c r="BI629" i="2"/>
  <c r="BH629" i="2"/>
  <c r="BG629" i="2"/>
  <c r="BF629" i="2"/>
  <c r="T629" i="2"/>
  <c r="R629" i="2"/>
  <c r="P629" i="2"/>
  <c r="BI625" i="2"/>
  <c r="BH625" i="2"/>
  <c r="BG625" i="2"/>
  <c r="BF625" i="2"/>
  <c r="T625" i="2"/>
  <c r="R625" i="2"/>
  <c r="P625" i="2"/>
  <c r="BI621" i="2"/>
  <c r="BH621" i="2"/>
  <c r="BG621" i="2"/>
  <c r="BF621" i="2"/>
  <c r="T621" i="2"/>
  <c r="R621" i="2"/>
  <c r="P621" i="2"/>
  <c r="BI618" i="2"/>
  <c r="BH618" i="2"/>
  <c r="BG618" i="2"/>
  <c r="BF618" i="2"/>
  <c r="T618" i="2"/>
  <c r="R618" i="2"/>
  <c r="P618" i="2"/>
  <c r="BI614" i="2"/>
  <c r="BH614" i="2"/>
  <c r="BG614" i="2"/>
  <c r="BF614" i="2"/>
  <c r="T614" i="2"/>
  <c r="R614" i="2"/>
  <c r="P614" i="2"/>
  <c r="BI612" i="2"/>
  <c r="BH612" i="2"/>
  <c r="BG612" i="2"/>
  <c r="BF612" i="2"/>
  <c r="T612" i="2"/>
  <c r="R612" i="2"/>
  <c r="P612" i="2"/>
  <c r="BI610" i="2"/>
  <c r="BH610" i="2"/>
  <c r="BG610" i="2"/>
  <c r="BF610" i="2"/>
  <c r="T610" i="2"/>
  <c r="R610" i="2"/>
  <c r="P610" i="2"/>
  <c r="BI608" i="2"/>
  <c r="BH608" i="2"/>
  <c r="BG608" i="2"/>
  <c r="BF608" i="2"/>
  <c r="T608" i="2"/>
  <c r="R608" i="2"/>
  <c r="P608" i="2"/>
  <c r="BI605" i="2"/>
  <c r="BH605" i="2"/>
  <c r="BG605" i="2"/>
  <c r="BF605" i="2"/>
  <c r="T605" i="2"/>
  <c r="R605" i="2"/>
  <c r="P605" i="2"/>
  <c r="BI603" i="2"/>
  <c r="BH603" i="2"/>
  <c r="BG603" i="2"/>
  <c r="BF603" i="2"/>
  <c r="T603" i="2"/>
  <c r="R603" i="2"/>
  <c r="P603" i="2"/>
  <c r="BI598" i="2"/>
  <c r="BH598" i="2"/>
  <c r="BG598" i="2"/>
  <c r="BF598" i="2"/>
  <c r="T598" i="2"/>
  <c r="R598" i="2"/>
  <c r="P598" i="2"/>
  <c r="BI594" i="2"/>
  <c r="BH594" i="2"/>
  <c r="BG594" i="2"/>
  <c r="BF594" i="2"/>
  <c r="T594" i="2"/>
  <c r="R594" i="2"/>
  <c r="P594" i="2"/>
  <c r="BI590" i="2"/>
  <c r="BH590" i="2"/>
  <c r="BG590" i="2"/>
  <c r="BF590" i="2"/>
  <c r="T590" i="2"/>
  <c r="R590" i="2"/>
  <c r="P590" i="2"/>
  <c r="BI588" i="2"/>
  <c r="BH588" i="2"/>
  <c r="BG588" i="2"/>
  <c r="BF588" i="2"/>
  <c r="T588" i="2"/>
  <c r="R588" i="2"/>
  <c r="P588" i="2"/>
  <c r="BI583" i="2"/>
  <c r="BH583" i="2"/>
  <c r="BG583" i="2"/>
  <c r="BF583" i="2"/>
  <c r="T583" i="2"/>
  <c r="R583" i="2"/>
  <c r="P583" i="2"/>
  <c r="BI581" i="2"/>
  <c r="BH581" i="2"/>
  <c r="BG581" i="2"/>
  <c r="BF581" i="2"/>
  <c r="T581" i="2"/>
  <c r="R581" i="2"/>
  <c r="P581" i="2"/>
  <c r="BI576" i="2"/>
  <c r="BH576" i="2"/>
  <c r="BG576" i="2"/>
  <c r="BF576" i="2"/>
  <c r="T576" i="2"/>
  <c r="T575" i="2" s="1"/>
  <c r="R576" i="2"/>
  <c r="R575" i="2"/>
  <c r="P576" i="2"/>
  <c r="P575" i="2"/>
  <c r="BI572" i="2"/>
  <c r="BH572" i="2"/>
  <c r="BG572" i="2"/>
  <c r="BF572" i="2"/>
  <c r="T572" i="2"/>
  <c r="R572" i="2"/>
  <c r="P572" i="2"/>
  <c r="BI569" i="2"/>
  <c r="BH569" i="2"/>
  <c r="BG569" i="2"/>
  <c r="BF569" i="2"/>
  <c r="T569" i="2"/>
  <c r="R569" i="2"/>
  <c r="P569" i="2"/>
  <c r="BI565" i="2"/>
  <c r="BH565" i="2"/>
  <c r="BG565" i="2"/>
  <c r="BF565" i="2"/>
  <c r="T565" i="2"/>
  <c r="T564" i="2"/>
  <c r="R565" i="2"/>
  <c r="R564" i="2"/>
  <c r="P565" i="2"/>
  <c r="P564" i="2"/>
  <c r="BI562" i="2"/>
  <c r="BH562" i="2"/>
  <c r="BG562" i="2"/>
  <c r="BF562" i="2"/>
  <c r="T562" i="2"/>
  <c r="T561" i="2" s="1"/>
  <c r="R562" i="2"/>
  <c r="R561" i="2"/>
  <c r="P562" i="2"/>
  <c r="P561" i="2"/>
  <c r="BI556" i="2"/>
  <c r="BH556" i="2"/>
  <c r="BG556" i="2"/>
  <c r="BF556" i="2"/>
  <c r="T556" i="2"/>
  <c r="R556" i="2"/>
  <c r="P556" i="2"/>
  <c r="BI551" i="2"/>
  <c r="BH551" i="2"/>
  <c r="BG551" i="2"/>
  <c r="BF551" i="2"/>
  <c r="T551" i="2"/>
  <c r="R551" i="2"/>
  <c r="P551" i="2"/>
  <c r="BI546" i="2"/>
  <c r="BH546" i="2"/>
  <c r="BG546" i="2"/>
  <c r="BF546" i="2"/>
  <c r="T546" i="2"/>
  <c r="R546" i="2"/>
  <c r="P546" i="2"/>
  <c r="BI542" i="2"/>
  <c r="BH542" i="2"/>
  <c r="BG542" i="2"/>
  <c r="BF542" i="2"/>
  <c r="T542" i="2"/>
  <c r="R542" i="2"/>
  <c r="P542" i="2"/>
  <c r="BI538" i="2"/>
  <c r="BH538" i="2"/>
  <c r="BG538" i="2"/>
  <c r="BF538" i="2"/>
  <c r="T538" i="2"/>
  <c r="R538" i="2"/>
  <c r="P538" i="2"/>
  <c r="BI535" i="2"/>
  <c r="BH535" i="2"/>
  <c r="BG535" i="2"/>
  <c r="BF535" i="2"/>
  <c r="T535" i="2"/>
  <c r="R535" i="2"/>
  <c r="P535" i="2"/>
  <c r="BI532" i="2"/>
  <c r="BH532" i="2"/>
  <c r="BG532" i="2"/>
  <c r="BF532" i="2"/>
  <c r="T532" i="2"/>
  <c r="R532" i="2"/>
  <c r="P532" i="2"/>
  <c r="BI529" i="2"/>
  <c r="BH529" i="2"/>
  <c r="BG529" i="2"/>
  <c r="BF529" i="2"/>
  <c r="T529" i="2"/>
  <c r="R529" i="2"/>
  <c r="P529" i="2"/>
  <c r="BI522" i="2"/>
  <c r="BH522" i="2"/>
  <c r="BG522" i="2"/>
  <c r="BF522" i="2"/>
  <c r="T522" i="2"/>
  <c r="R522" i="2"/>
  <c r="P522" i="2"/>
  <c r="BI517" i="2"/>
  <c r="BH517" i="2"/>
  <c r="BG517" i="2"/>
  <c r="BF517" i="2"/>
  <c r="T517" i="2"/>
  <c r="R517" i="2"/>
  <c r="P517" i="2"/>
  <c r="BI512" i="2"/>
  <c r="BH512" i="2"/>
  <c r="BG512" i="2"/>
  <c r="BF512" i="2"/>
  <c r="T512" i="2"/>
  <c r="R512" i="2"/>
  <c r="P512" i="2"/>
  <c r="BI507" i="2"/>
  <c r="BH507" i="2"/>
  <c r="BG507" i="2"/>
  <c r="BF507" i="2"/>
  <c r="T507" i="2"/>
  <c r="R507" i="2"/>
  <c r="P507" i="2"/>
  <c r="BI503" i="2"/>
  <c r="BH503" i="2"/>
  <c r="BG503" i="2"/>
  <c r="BF503" i="2"/>
  <c r="T503" i="2"/>
  <c r="R503" i="2"/>
  <c r="P503" i="2"/>
  <c r="BI499" i="2"/>
  <c r="BH499" i="2"/>
  <c r="BG499" i="2"/>
  <c r="BF499" i="2"/>
  <c r="T499" i="2"/>
  <c r="R499" i="2"/>
  <c r="P499" i="2"/>
  <c r="BI493" i="2"/>
  <c r="BH493" i="2"/>
  <c r="BG493" i="2"/>
  <c r="BF493" i="2"/>
  <c r="T493" i="2"/>
  <c r="R493" i="2"/>
  <c r="P493" i="2"/>
  <c r="BI488" i="2"/>
  <c r="BH488" i="2"/>
  <c r="BG488" i="2"/>
  <c r="BF488" i="2"/>
  <c r="T488" i="2"/>
  <c r="R488" i="2"/>
  <c r="P488" i="2"/>
  <c r="BI484" i="2"/>
  <c r="BH484" i="2"/>
  <c r="BG484" i="2"/>
  <c r="BF484" i="2"/>
  <c r="T484" i="2"/>
  <c r="R484" i="2"/>
  <c r="P484" i="2"/>
  <c r="BI478" i="2"/>
  <c r="BH478" i="2"/>
  <c r="BG478" i="2"/>
  <c r="BF478" i="2"/>
  <c r="T478" i="2"/>
  <c r="R478" i="2"/>
  <c r="P478" i="2"/>
  <c r="BI472" i="2"/>
  <c r="BH472" i="2"/>
  <c r="BG472" i="2"/>
  <c r="BF472" i="2"/>
  <c r="T472" i="2"/>
  <c r="R472" i="2"/>
  <c r="P472" i="2"/>
  <c r="BI470" i="2"/>
  <c r="BH470" i="2"/>
  <c r="BG470" i="2"/>
  <c r="BF470" i="2"/>
  <c r="T470" i="2"/>
  <c r="R470" i="2"/>
  <c r="P470" i="2"/>
  <c r="BI467" i="2"/>
  <c r="BH467" i="2"/>
  <c r="BG467" i="2"/>
  <c r="BF467" i="2"/>
  <c r="T467" i="2"/>
  <c r="R467" i="2"/>
  <c r="P467" i="2"/>
  <c r="BI463" i="2"/>
  <c r="BH463" i="2"/>
  <c r="BG463" i="2"/>
  <c r="BF463" i="2"/>
  <c r="T463" i="2"/>
  <c r="R463" i="2"/>
  <c r="P463" i="2"/>
  <c r="BI456" i="2"/>
  <c r="BH456" i="2"/>
  <c r="BG456" i="2"/>
  <c r="BF456" i="2"/>
  <c r="T456" i="2"/>
  <c r="R456" i="2"/>
  <c r="P456" i="2"/>
  <c r="BI450" i="2"/>
  <c r="BH450" i="2"/>
  <c r="BG450" i="2"/>
  <c r="BF450" i="2"/>
  <c r="T450" i="2"/>
  <c r="R450" i="2"/>
  <c r="P450" i="2"/>
  <c r="BI446" i="2"/>
  <c r="BH446" i="2"/>
  <c r="BG446" i="2"/>
  <c r="BF446" i="2"/>
  <c r="T446" i="2"/>
  <c r="R446" i="2"/>
  <c r="P446" i="2"/>
  <c r="BI440" i="2"/>
  <c r="BH440" i="2"/>
  <c r="BG440" i="2"/>
  <c r="BF440" i="2"/>
  <c r="T440" i="2"/>
  <c r="R440" i="2"/>
  <c r="P440" i="2"/>
  <c r="BI438" i="2"/>
  <c r="BH438" i="2"/>
  <c r="BG438" i="2"/>
  <c r="BF438" i="2"/>
  <c r="T438" i="2"/>
  <c r="R438" i="2"/>
  <c r="P438" i="2"/>
  <c r="BI434" i="2"/>
  <c r="BH434" i="2"/>
  <c r="BG434" i="2"/>
  <c r="BF434" i="2"/>
  <c r="T434" i="2"/>
  <c r="R434" i="2"/>
  <c r="P434" i="2"/>
  <c r="BI432" i="2"/>
  <c r="BH432" i="2"/>
  <c r="BG432" i="2"/>
  <c r="BF432" i="2"/>
  <c r="T432" i="2"/>
  <c r="R432" i="2"/>
  <c r="P432" i="2"/>
  <c r="BI429" i="2"/>
  <c r="BH429" i="2"/>
  <c r="BG429" i="2"/>
  <c r="BF429" i="2"/>
  <c r="T429" i="2"/>
  <c r="R429" i="2"/>
  <c r="P429" i="2"/>
  <c r="BI422" i="2"/>
  <c r="BH422" i="2"/>
  <c r="BG422" i="2"/>
  <c r="BF422" i="2"/>
  <c r="T422" i="2"/>
  <c r="R422" i="2"/>
  <c r="P422" i="2"/>
  <c r="BI416" i="2"/>
  <c r="BH416" i="2"/>
  <c r="BG416" i="2"/>
  <c r="BF416" i="2"/>
  <c r="T416" i="2"/>
  <c r="R416" i="2"/>
  <c r="P416" i="2"/>
  <c r="BI410" i="2"/>
  <c r="BH410" i="2"/>
  <c r="BG410" i="2"/>
  <c r="BF410" i="2"/>
  <c r="T410" i="2"/>
  <c r="R410" i="2"/>
  <c r="P410" i="2"/>
  <c r="BI405" i="2"/>
  <c r="BH405" i="2"/>
  <c r="BG405" i="2"/>
  <c r="BF405" i="2"/>
  <c r="T405" i="2"/>
  <c r="R405" i="2"/>
  <c r="P405" i="2"/>
  <c r="BI400" i="2"/>
  <c r="BH400" i="2"/>
  <c r="BG400" i="2"/>
  <c r="BF400" i="2"/>
  <c r="T400" i="2"/>
  <c r="R400" i="2"/>
  <c r="P400" i="2"/>
  <c r="BI396" i="2"/>
  <c r="BH396" i="2"/>
  <c r="BG396" i="2"/>
  <c r="BF396" i="2"/>
  <c r="T396" i="2"/>
  <c r="R396" i="2"/>
  <c r="P396" i="2"/>
  <c r="BI394" i="2"/>
  <c r="BH394" i="2"/>
  <c r="BG394" i="2"/>
  <c r="BF394" i="2"/>
  <c r="T394" i="2"/>
  <c r="R394" i="2"/>
  <c r="P394" i="2"/>
  <c r="BI391" i="2"/>
  <c r="BH391" i="2"/>
  <c r="BG391" i="2"/>
  <c r="BF391" i="2"/>
  <c r="T391" i="2"/>
  <c r="R391" i="2"/>
  <c r="P391" i="2"/>
  <c r="BI389" i="2"/>
  <c r="BH389" i="2"/>
  <c r="BG389" i="2"/>
  <c r="BF389" i="2"/>
  <c r="T389" i="2"/>
  <c r="R389" i="2"/>
  <c r="P389" i="2"/>
  <c r="BI385" i="2"/>
  <c r="BH385" i="2"/>
  <c r="BG385" i="2"/>
  <c r="BF385" i="2"/>
  <c r="T385" i="2"/>
  <c r="R385" i="2"/>
  <c r="P385" i="2"/>
  <c r="BI381" i="2"/>
  <c r="BH381" i="2"/>
  <c r="BG381" i="2"/>
  <c r="BF381" i="2"/>
  <c r="T381" i="2"/>
  <c r="R381" i="2"/>
  <c r="P381" i="2"/>
  <c r="BI378" i="2"/>
  <c r="BH378" i="2"/>
  <c r="BG378" i="2"/>
  <c r="BF378" i="2"/>
  <c r="T378" i="2"/>
  <c r="R378" i="2"/>
  <c r="P378" i="2"/>
  <c r="BI374" i="2"/>
  <c r="BH374" i="2"/>
  <c r="BG374" i="2"/>
  <c r="BF374" i="2"/>
  <c r="T374" i="2"/>
  <c r="R374" i="2"/>
  <c r="P374" i="2"/>
  <c r="BI363" i="2"/>
  <c r="BH363" i="2"/>
  <c r="BG363" i="2"/>
  <c r="BF363" i="2"/>
  <c r="T363" i="2"/>
  <c r="R363" i="2"/>
  <c r="P363" i="2"/>
  <c r="BI360" i="2"/>
  <c r="BH360" i="2"/>
  <c r="BG360" i="2"/>
  <c r="BF360" i="2"/>
  <c r="T360" i="2"/>
  <c r="R360" i="2"/>
  <c r="P360" i="2"/>
  <c r="BI357" i="2"/>
  <c r="BH357" i="2"/>
  <c r="BG357" i="2"/>
  <c r="BF357" i="2"/>
  <c r="T357" i="2"/>
  <c r="R357" i="2"/>
  <c r="P357" i="2"/>
  <c r="BI347" i="2"/>
  <c r="BH347" i="2"/>
  <c r="BG347" i="2"/>
  <c r="BF347" i="2"/>
  <c r="T347" i="2"/>
  <c r="R347" i="2"/>
  <c r="P347" i="2"/>
  <c r="BI340" i="2"/>
  <c r="BH340" i="2"/>
  <c r="BG340" i="2"/>
  <c r="BF340" i="2"/>
  <c r="T340" i="2"/>
  <c r="R340" i="2"/>
  <c r="P340" i="2"/>
  <c r="BI332" i="2"/>
  <c r="BH332" i="2"/>
  <c r="BG332" i="2"/>
  <c r="BF332" i="2"/>
  <c r="T332" i="2"/>
  <c r="R332" i="2"/>
  <c r="P332" i="2"/>
  <c r="BI328" i="2"/>
  <c r="BH328" i="2"/>
  <c r="BG328" i="2"/>
  <c r="BF328" i="2"/>
  <c r="T328" i="2"/>
  <c r="R328" i="2"/>
  <c r="P328" i="2"/>
  <c r="BI323" i="2"/>
  <c r="BH323" i="2"/>
  <c r="BG323" i="2"/>
  <c r="BF323" i="2"/>
  <c r="T323" i="2"/>
  <c r="R323" i="2"/>
  <c r="P323" i="2"/>
  <c r="BI319" i="2"/>
  <c r="BH319" i="2"/>
  <c r="BG319" i="2"/>
  <c r="BF319" i="2"/>
  <c r="T319" i="2"/>
  <c r="R319" i="2"/>
  <c r="P319" i="2"/>
  <c r="BI316" i="2"/>
  <c r="BH316" i="2"/>
  <c r="BG316" i="2"/>
  <c r="BF316" i="2"/>
  <c r="T316" i="2"/>
  <c r="R316" i="2"/>
  <c r="P316" i="2"/>
  <c r="BI311" i="2"/>
  <c r="BH311" i="2"/>
  <c r="BG311" i="2"/>
  <c r="BF311" i="2"/>
  <c r="T311" i="2"/>
  <c r="R311" i="2"/>
  <c r="P311" i="2"/>
  <c r="BI305" i="2"/>
  <c r="BH305" i="2"/>
  <c r="BG305" i="2"/>
  <c r="BF305" i="2"/>
  <c r="T305" i="2"/>
  <c r="R305" i="2"/>
  <c r="P305" i="2"/>
  <c r="BI300" i="2"/>
  <c r="BH300" i="2"/>
  <c r="BG300" i="2"/>
  <c r="BF300" i="2"/>
  <c r="T300" i="2"/>
  <c r="R300" i="2"/>
  <c r="P300" i="2"/>
  <c r="BI294" i="2"/>
  <c r="BH294" i="2"/>
  <c r="BG294" i="2"/>
  <c r="BF294" i="2"/>
  <c r="T294" i="2"/>
  <c r="R294" i="2"/>
  <c r="P294" i="2"/>
  <c r="BI285" i="2"/>
  <c r="BH285" i="2"/>
  <c r="BG285" i="2"/>
  <c r="BF285" i="2"/>
  <c r="T285" i="2"/>
  <c r="R285" i="2"/>
  <c r="P285" i="2"/>
  <c r="BI281" i="2"/>
  <c r="BH281" i="2"/>
  <c r="BG281" i="2"/>
  <c r="BF281" i="2"/>
  <c r="T281" i="2"/>
  <c r="R281" i="2"/>
  <c r="P281" i="2"/>
  <c r="BI275" i="2"/>
  <c r="BH275" i="2"/>
  <c r="BG275" i="2"/>
  <c r="BF275" i="2"/>
  <c r="T275" i="2"/>
  <c r="R275" i="2"/>
  <c r="P275" i="2"/>
  <c r="BI272" i="2"/>
  <c r="BH272" i="2"/>
  <c r="BG272" i="2"/>
  <c r="BF272" i="2"/>
  <c r="T272" i="2"/>
  <c r="R272" i="2"/>
  <c r="P272" i="2"/>
  <c r="BI268" i="2"/>
  <c r="BH268" i="2"/>
  <c r="BG268" i="2"/>
  <c r="BF268" i="2"/>
  <c r="T268" i="2"/>
  <c r="R268" i="2"/>
  <c r="P268" i="2"/>
  <c r="BI264" i="2"/>
  <c r="BH264" i="2"/>
  <c r="BG264" i="2"/>
  <c r="BF264" i="2"/>
  <c r="T264" i="2"/>
  <c r="R264" i="2"/>
  <c r="P264" i="2"/>
  <c r="BI258" i="2"/>
  <c r="BH258" i="2"/>
  <c r="BG258" i="2"/>
  <c r="BF258" i="2"/>
  <c r="T258" i="2"/>
  <c r="R258" i="2"/>
  <c r="P258" i="2"/>
  <c r="BI253" i="2"/>
  <c r="BH253" i="2"/>
  <c r="BG253" i="2"/>
  <c r="BF253" i="2"/>
  <c r="T253" i="2"/>
  <c r="R253" i="2"/>
  <c r="P253" i="2"/>
  <c r="BI247" i="2"/>
  <c r="BH247" i="2"/>
  <c r="BG247" i="2"/>
  <c r="BF247" i="2"/>
  <c r="T247" i="2"/>
  <c r="R247" i="2"/>
  <c r="P247" i="2"/>
  <c r="BI242" i="2"/>
  <c r="BH242" i="2"/>
  <c r="BG242" i="2"/>
  <c r="BF242" i="2"/>
  <c r="T242" i="2"/>
  <c r="R242" i="2"/>
  <c r="P242" i="2"/>
  <c r="BI236" i="2"/>
  <c r="BH236" i="2"/>
  <c r="BG236" i="2"/>
  <c r="BF236" i="2"/>
  <c r="T236" i="2"/>
  <c r="R236" i="2"/>
  <c r="P236" i="2"/>
  <c r="BI231" i="2"/>
  <c r="BH231" i="2"/>
  <c r="BG231" i="2"/>
  <c r="BF231" i="2"/>
  <c r="T231" i="2"/>
  <c r="R231" i="2"/>
  <c r="P231" i="2"/>
  <c r="BI226" i="2"/>
  <c r="BH226" i="2"/>
  <c r="BG226" i="2"/>
  <c r="BF226" i="2"/>
  <c r="T226" i="2"/>
  <c r="R226" i="2"/>
  <c r="P226" i="2"/>
  <c r="BI221" i="2"/>
  <c r="BH221" i="2"/>
  <c r="BG221" i="2"/>
  <c r="BF221" i="2"/>
  <c r="T221" i="2"/>
  <c r="R221" i="2"/>
  <c r="P221" i="2"/>
  <c r="BI215" i="2"/>
  <c r="BH215" i="2"/>
  <c r="BG215" i="2"/>
  <c r="BF215" i="2"/>
  <c r="T215" i="2"/>
  <c r="R215" i="2"/>
  <c r="P215" i="2"/>
  <c r="BI210" i="2"/>
  <c r="BH210" i="2"/>
  <c r="BG210" i="2"/>
  <c r="BF210" i="2"/>
  <c r="T210" i="2"/>
  <c r="R210" i="2"/>
  <c r="P210" i="2"/>
  <c r="BI205" i="2"/>
  <c r="BH205" i="2"/>
  <c r="BG205" i="2"/>
  <c r="BF205" i="2"/>
  <c r="T205" i="2"/>
  <c r="R205" i="2"/>
  <c r="P205" i="2"/>
  <c r="BI200" i="2"/>
  <c r="BH200" i="2"/>
  <c r="BG200" i="2"/>
  <c r="BF200" i="2"/>
  <c r="T200" i="2"/>
  <c r="R200" i="2"/>
  <c r="P200" i="2"/>
  <c r="BI196" i="2"/>
  <c r="BH196" i="2"/>
  <c r="BG196" i="2"/>
  <c r="BF196" i="2"/>
  <c r="T196" i="2"/>
  <c r="R196" i="2"/>
  <c r="P196" i="2"/>
  <c r="BI189" i="2"/>
  <c r="BH189" i="2"/>
  <c r="BG189" i="2"/>
  <c r="BF189" i="2"/>
  <c r="T189" i="2"/>
  <c r="R189" i="2"/>
  <c r="P189" i="2"/>
  <c r="BI179" i="2"/>
  <c r="BH179" i="2"/>
  <c r="BG179" i="2"/>
  <c r="BF179" i="2"/>
  <c r="T179" i="2"/>
  <c r="T178" i="2"/>
  <c r="R179" i="2"/>
  <c r="R178" i="2"/>
  <c r="P179" i="2"/>
  <c r="P178" i="2" s="1"/>
  <c r="BI170" i="2"/>
  <c r="BH170" i="2"/>
  <c r="BG170" i="2"/>
  <c r="BF170" i="2"/>
  <c r="T170" i="2"/>
  <c r="R170" i="2"/>
  <c r="P170" i="2"/>
  <c r="BI167" i="2"/>
  <c r="BH167" i="2"/>
  <c r="BG167" i="2"/>
  <c r="BF167" i="2"/>
  <c r="T167" i="2"/>
  <c r="R167" i="2"/>
  <c r="P167" i="2"/>
  <c r="BI164" i="2"/>
  <c r="BH164" i="2"/>
  <c r="BG164" i="2"/>
  <c r="BF164" i="2"/>
  <c r="T164" i="2"/>
  <c r="R164" i="2"/>
  <c r="P164" i="2"/>
  <c r="BI161" i="2"/>
  <c r="BH161" i="2"/>
  <c r="BG161" i="2"/>
  <c r="BF161" i="2"/>
  <c r="T161" i="2"/>
  <c r="R161" i="2"/>
  <c r="P161" i="2"/>
  <c r="BI157" i="2"/>
  <c r="BH157" i="2"/>
  <c r="BG157" i="2"/>
  <c r="BF157" i="2"/>
  <c r="T157" i="2"/>
  <c r="R157" i="2"/>
  <c r="P157" i="2"/>
  <c r="BI145" i="2"/>
  <c r="BH145" i="2"/>
  <c r="BG145" i="2"/>
  <c r="BF145" i="2"/>
  <c r="T145" i="2"/>
  <c r="R145" i="2"/>
  <c r="P145" i="2"/>
  <c r="BI141" i="2"/>
  <c r="BH141" i="2"/>
  <c r="BG141" i="2"/>
  <c r="BF141" i="2"/>
  <c r="T141" i="2"/>
  <c r="R141" i="2"/>
  <c r="P141" i="2"/>
  <c r="BI137" i="2"/>
  <c r="BH137" i="2"/>
  <c r="BG137" i="2"/>
  <c r="BF137" i="2"/>
  <c r="T137" i="2"/>
  <c r="R137" i="2"/>
  <c r="P137" i="2"/>
  <c r="F130" i="2"/>
  <c r="F128" i="2"/>
  <c r="E126" i="2"/>
  <c r="F91" i="2"/>
  <c r="F89" i="2"/>
  <c r="E87" i="2"/>
  <c r="J24" i="2"/>
  <c r="E24" i="2"/>
  <c r="J131" i="2"/>
  <c r="J23" i="2"/>
  <c r="J21" i="2"/>
  <c r="E21" i="2"/>
  <c r="J130" i="2" s="1"/>
  <c r="J20" i="2"/>
  <c r="J18" i="2"/>
  <c r="E18" i="2"/>
  <c r="F92" i="2" s="1"/>
  <c r="J17" i="2"/>
  <c r="J12" i="2"/>
  <c r="J128" i="2" s="1"/>
  <c r="E7" i="2"/>
  <c r="E124" i="2" s="1"/>
  <c r="L90" i="1"/>
  <c r="AM90" i="1"/>
  <c r="AM89" i="1"/>
  <c r="L89" i="1"/>
  <c r="AM87" i="1"/>
  <c r="L87" i="1"/>
  <c r="L85" i="1"/>
  <c r="L84" i="1"/>
  <c r="J438" i="2"/>
  <c r="J316" i="2"/>
  <c r="AS94" i="1"/>
  <c r="BK332" i="2"/>
  <c r="BK378" i="2"/>
  <c r="J569" i="2"/>
  <c r="BK253" i="2"/>
  <c r="BK503" i="3"/>
  <c r="J276" i="3"/>
  <c r="J441" i="3"/>
  <c r="J171" i="3"/>
  <c r="J198" i="3"/>
  <c r="J379" i="3"/>
  <c r="J157" i="3"/>
  <c r="BK292" i="3"/>
  <c r="BK396" i="3"/>
  <c r="J601" i="3"/>
  <c r="J361" i="3"/>
  <c r="BK136" i="4"/>
  <c r="BK132" i="4"/>
  <c r="BK180" i="5"/>
  <c r="BK136" i="5"/>
  <c r="J189" i="5"/>
  <c r="BK196" i="5"/>
  <c r="BK194" i="5"/>
  <c r="BK140" i="5"/>
  <c r="J174" i="5"/>
  <c r="J456" i="2"/>
  <c r="BK638" i="2"/>
  <c r="J612" i="2"/>
  <c r="J470" i="2"/>
  <c r="BK429" i="2"/>
  <c r="J161" i="2"/>
  <c r="J538" i="2"/>
  <c r="BK391" i="2"/>
  <c r="J221" i="2"/>
  <c r="BK363" i="2"/>
  <c r="J215" i="2"/>
  <c r="BK440" i="2"/>
  <c r="J323" i="2"/>
  <c r="J205" i="2"/>
  <c r="J484" i="2"/>
  <c r="J363" i="2"/>
  <c r="BK311" i="2"/>
  <c r="BK247" i="2"/>
  <c r="J631" i="2"/>
  <c r="BK507" i="2"/>
  <c r="BK294" i="2"/>
  <c r="BK441" i="3"/>
  <c r="BK231" i="3"/>
  <c r="J533" i="3"/>
  <c r="J304" i="3"/>
  <c r="BK576" i="3"/>
  <c r="BK176" i="3"/>
  <c r="BK351" i="3"/>
  <c r="J489" i="3"/>
  <c r="J252" i="3"/>
  <c r="J480" i="3"/>
  <c r="BK151" i="3"/>
  <c r="J130" i="4"/>
  <c r="BK171" i="4"/>
  <c r="BK173" i="4"/>
  <c r="J168" i="4"/>
  <c r="BK145" i="5"/>
  <c r="BK217" i="5"/>
  <c r="J212" i="5"/>
  <c r="J196" i="5"/>
  <c r="BK128" i="5"/>
  <c r="BK231" i="5"/>
  <c r="J126" i="6"/>
  <c r="J434" i="2"/>
  <c r="J164" i="2"/>
  <c r="J625" i="2"/>
  <c r="J594" i="2"/>
  <c r="J285" i="2"/>
  <c r="J603" i="2"/>
  <c r="J328" i="2"/>
  <c r="J141" i="2"/>
  <c r="BK583" i="2"/>
  <c r="BK517" i="2"/>
  <c r="J440" i="2"/>
  <c r="J610" i="2"/>
  <c r="BK488" i="2"/>
  <c r="BK275" i="2"/>
  <c r="BK522" i="2"/>
  <c r="BK242" i="2"/>
  <c r="J517" i="2"/>
  <c r="J389" i="2"/>
  <c r="J200" i="2"/>
  <c r="BK340" i="2"/>
  <c r="J170" i="2"/>
  <c r="J472" i="2"/>
  <c r="BK316" i="2"/>
  <c r="BK394" i="2"/>
  <c r="J633" i="2"/>
  <c r="J529" i="2"/>
  <c r="J137" i="2"/>
  <c r="BK258" i="3"/>
  <c r="J682" i="3"/>
  <c r="BK454" i="3"/>
  <c r="J316" i="3"/>
  <c r="BK157" i="3"/>
  <c r="J246" i="3"/>
  <c r="BK434" i="3"/>
  <c r="J187" i="3"/>
  <c r="BK371" i="3"/>
  <c r="J238" i="3"/>
  <c r="J337" i="3"/>
  <c r="J647" i="3"/>
  <c r="J135" i="3"/>
  <c r="J218" i="3"/>
  <c r="J642" i="3"/>
  <c r="J710" i="3"/>
  <c r="BK615" i="3"/>
  <c r="BK203" i="3"/>
  <c r="BK642" i="3"/>
  <c r="BK462" i="3"/>
  <c r="J366" i="3"/>
  <c r="J178" i="5"/>
  <c r="BK209" i="5"/>
  <c r="BK121" i="6"/>
  <c r="J546" i="2"/>
  <c r="BK328" i="2"/>
  <c r="BK141" i="2"/>
  <c r="BK621" i="2"/>
  <c r="BK463" i="2"/>
  <c r="BK569" i="2"/>
  <c r="J422" i="2"/>
  <c r="J226" i="2"/>
  <c r="J405" i="2"/>
  <c r="J275" i="2"/>
  <c r="BK164" i="2"/>
  <c r="J294" i="2"/>
  <c r="J189" i="2"/>
  <c r="J535" i="2"/>
  <c r="J360" i="2"/>
  <c r="BK210" i="2"/>
  <c r="BK603" i="2"/>
  <c r="BK374" i="2"/>
  <c r="BK356" i="3"/>
  <c r="J130" i="3"/>
  <c r="J414" i="3"/>
  <c r="J298" i="3"/>
  <c r="BK286" i="3"/>
  <c r="J667" i="3"/>
  <c r="BK672" i="3"/>
  <c r="BK610" i="3"/>
  <c r="J466" i="3"/>
  <c r="BK647" i="3"/>
  <c r="J520" i="3"/>
  <c r="BK385" i="3"/>
  <c r="J351" i="3"/>
  <c r="J166" i="4"/>
  <c r="BK153" i="4"/>
  <c r="J173" i="4"/>
  <c r="J153" i="4"/>
  <c r="J157" i="4"/>
  <c r="BK201" i="5"/>
  <c r="BK185" i="5"/>
  <c r="J136" i="5"/>
  <c r="J128" i="5"/>
  <c r="BK166" i="5"/>
  <c r="J185" i="5"/>
  <c r="BK126" i="6"/>
  <c r="J551" i="2"/>
  <c r="BK405" i="2"/>
  <c r="J651" i="2"/>
  <c r="J608" i="2"/>
  <c r="BK400" i="2"/>
  <c r="BK300" i="2"/>
  <c r="J642" i="2"/>
  <c r="J503" i="2"/>
  <c r="BK268" i="2"/>
  <c r="BK651" i="2"/>
  <c r="BK588" i="2"/>
  <c r="BK499" i="2"/>
  <c r="BK167" i="2"/>
  <c r="BK633" i="2"/>
  <c r="J522" i="2"/>
  <c r="J467" i="2"/>
  <c r="J394" i="2"/>
  <c r="BK576" i="2"/>
  <c r="BK416" i="2"/>
  <c r="BK236" i="2"/>
  <c r="J546" i="3"/>
  <c r="J267" i="3"/>
  <c r="J635" i="3"/>
  <c r="J310" i="3"/>
  <c r="J145" i="3"/>
  <c r="J591" i="3"/>
  <c r="BK343" i="3"/>
  <c r="BK298" i="3"/>
  <c r="BK489" i="3"/>
  <c r="BK171" i="3"/>
  <c r="BK690" i="3"/>
  <c r="J593" i="3"/>
  <c r="BK252" i="3"/>
  <c r="BK474" i="3"/>
  <c r="J672" i="3"/>
  <c r="J393" i="3"/>
  <c r="J705" i="3"/>
  <c r="BK652" i="3"/>
  <c r="BK533" i="3"/>
  <c r="J677" i="3"/>
  <c r="J625" i="3"/>
  <c r="J454" i="3"/>
  <c r="J171" i="4"/>
  <c r="J159" i="4"/>
  <c r="BK168" i="4"/>
  <c r="J127" i="4"/>
  <c r="BK148" i="4"/>
  <c r="BK130" i="5"/>
  <c r="BK159" i="5"/>
  <c r="BK174" i="5"/>
  <c r="J209" i="5"/>
  <c r="J201" i="5"/>
  <c r="J145" i="5"/>
  <c r="J565" i="2"/>
  <c r="BK200" i="2"/>
  <c r="BK618" i="2"/>
  <c r="J429" i="2"/>
  <c r="J236" i="2"/>
  <c r="BK614" i="2"/>
  <c r="J332" i="2"/>
  <c r="BK137" i="2"/>
  <c r="BK594" i="2"/>
  <c r="BK493" i="2"/>
  <c r="BK161" i="2"/>
  <c r="J590" i="2"/>
  <c r="J507" i="2"/>
  <c r="BK535" i="2"/>
  <c r="BK381" i="2"/>
  <c r="J572" i="2"/>
  <c r="BK434" i="2"/>
  <c r="J196" i="2"/>
  <c r="BK357" i="2"/>
  <c r="BK196" i="2"/>
  <c r="BK466" i="3"/>
  <c r="J373" i="3"/>
  <c r="J292" i="3"/>
  <c r="J166" i="3"/>
  <c r="J396" i="3"/>
  <c r="J576" i="3"/>
  <c r="J225" i="3"/>
  <c r="BK304" i="3"/>
  <c r="BK495" i="3"/>
  <c r="J208" i="3"/>
  <c r="BK625" i="3"/>
  <c r="BK373" i="3"/>
  <c r="J495" i="3"/>
  <c r="BK705" i="3"/>
  <c r="BK330" i="3"/>
  <c r="BK662" i="3"/>
  <c r="BK546" i="3"/>
  <c r="BK267" i="3"/>
  <c r="J421" i="3"/>
  <c r="J356" i="3"/>
  <c r="J134" i="4"/>
  <c r="BK164" i="4"/>
  <c r="BK140" i="4"/>
  <c r="J164" i="4"/>
  <c r="J132" i="4"/>
  <c r="BK138" i="4"/>
  <c r="J182" i="5"/>
  <c r="BK189" i="5"/>
  <c r="BK538" i="2"/>
  <c r="BK347" i="2"/>
  <c r="BK145" i="2"/>
  <c r="J583" i="2"/>
  <c r="BK319" i="2"/>
  <c r="BK635" i="2"/>
  <c r="BK205" i="2"/>
  <c r="BK625" i="2"/>
  <c r="J542" i="2"/>
  <c r="BK450" i="2"/>
  <c r="BK179" i="2"/>
  <c r="J588" i="2"/>
  <c r="BK562" i="2"/>
  <c r="J281" i="2"/>
  <c r="BK546" i="2"/>
  <c r="J410" i="2"/>
  <c r="J562" i="2"/>
  <c r="J374" i="2"/>
  <c r="J258" i="2"/>
  <c r="J396" i="2"/>
  <c r="J242" i="2"/>
  <c r="J488" i="2"/>
  <c r="J416" i="2"/>
  <c r="J300" i="2"/>
  <c r="J450" i="2"/>
  <c r="BK612" i="2"/>
  <c r="J493" i="2"/>
  <c r="J231" i="2"/>
  <c r="J286" i="3"/>
  <c r="BK685" i="3"/>
  <c r="BK591" i="3"/>
  <c r="J375" i="3"/>
  <c r="J203" i="3"/>
  <c r="J151" i="3"/>
  <c r="BK310" i="3"/>
  <c r="J579" i="3"/>
  <c r="J324" i="3"/>
  <c r="BK366" i="3"/>
  <c r="BK218" i="3"/>
  <c r="J471" i="3"/>
  <c r="BK225" i="3"/>
  <c r="BK677" i="3"/>
  <c r="J385" i="3"/>
  <c r="BK166" i="3"/>
  <c r="BK480" i="3"/>
  <c r="BK682" i="3"/>
  <c r="J615" i="3"/>
  <c r="J231" i="3"/>
  <c r="J657" i="3"/>
  <c r="BK579" i="3"/>
  <c r="J503" i="3"/>
  <c r="BK145" i="3"/>
  <c r="BK630" i="3"/>
  <c r="J474" i="3"/>
  <c r="J371" i="3"/>
  <c r="BK151" i="4"/>
  <c r="J144" i="4"/>
  <c r="J151" i="4"/>
  <c r="J136" i="4"/>
  <c r="BK166" i="4"/>
  <c r="BK134" i="4"/>
  <c r="BK144" i="4"/>
  <c r="BK132" i="5"/>
  <c r="J221" i="5"/>
  <c r="J170" i="5"/>
  <c r="J132" i="5"/>
  <c r="J180" i="5"/>
  <c r="BK225" i="5"/>
  <c r="J234" i="5"/>
  <c r="BK206" i="5"/>
  <c r="J130" i="5"/>
  <c r="J159" i="5"/>
  <c r="J119" i="6"/>
  <c r="BK456" i="2"/>
  <c r="BK226" i="2"/>
  <c r="BK644" i="2"/>
  <c r="BK605" i="2"/>
  <c r="BK360" i="2"/>
  <c r="BK631" i="2"/>
  <c r="BK551" i="2"/>
  <c r="J272" i="2"/>
  <c r="J614" i="2"/>
  <c r="BK503" i="2"/>
  <c r="BK422" i="2"/>
  <c r="BK157" i="2"/>
  <c r="J598" i="2"/>
  <c r="BK470" i="2"/>
  <c r="BK285" i="2"/>
  <c r="J268" i="2"/>
  <c r="BK305" i="2"/>
  <c r="BK404" i="3"/>
  <c r="BK700" i="3"/>
  <c r="BK601" i="3"/>
  <c r="BK340" i="3"/>
  <c r="BK187" i="3"/>
  <c r="J561" i="3"/>
  <c r="BK520" i="3"/>
  <c r="BK130" i="3"/>
  <c r="J343" i="3"/>
  <c r="J462" i="3"/>
  <c r="BK337" i="3"/>
  <c r="J148" i="4"/>
  <c r="J155" i="4"/>
  <c r="BK175" i="4"/>
  <c r="BK157" i="4"/>
  <c r="J138" i="4"/>
  <c r="BK178" i="5"/>
  <c r="J140" i="5"/>
  <c r="BK228" i="5"/>
  <c r="BK170" i="5"/>
  <c r="J194" i="5"/>
  <c r="BK432" i="2"/>
  <c r="BK189" i="2"/>
  <c r="J638" i="2"/>
  <c r="J512" i="2"/>
  <c r="J378" i="2"/>
  <c r="J621" i="2"/>
  <c r="BK581" i="2"/>
  <c r="BK323" i="2"/>
  <c r="BK629" i="2"/>
  <c r="J576" i="2"/>
  <c r="BK484" i="2"/>
  <c r="J305" i="2"/>
  <c r="J618" i="2"/>
  <c r="BK512" i="2"/>
  <c r="BK532" i="2"/>
  <c r="BK258" i="2"/>
  <c r="J532" i="2"/>
  <c r="J347" i="2"/>
  <c r="J463" i="2"/>
  <c r="J311" i="2"/>
  <c r="BK170" i="2"/>
  <c r="J400" i="2"/>
  <c r="BK264" i="2"/>
  <c r="J581" i="2"/>
  <c r="BK324" i="3"/>
  <c r="J404" i="3"/>
  <c r="BK561" i="3"/>
  <c r="BK316" i="3"/>
  <c r="BK379" i="3"/>
  <c r="BK135" i="3"/>
  <c r="BK620" i="3"/>
  <c r="BK246" i="3"/>
  <c r="BK381" i="3"/>
  <c r="J662" i="3"/>
  <c r="J140" i="4"/>
  <c r="J225" i="5"/>
  <c r="J192" i="5"/>
  <c r="J206" i="5"/>
  <c r="BK212" i="5"/>
  <c r="J231" i="5"/>
  <c r="BK234" i="5"/>
  <c r="BK119" i="6"/>
  <c r="BK410" i="2"/>
  <c r="BK221" i="2"/>
  <c r="BK610" i="2"/>
  <c r="J391" i="2"/>
  <c r="J644" i="2"/>
  <c r="J247" i="2"/>
  <c r="J499" i="2"/>
  <c r="BK272" i="2"/>
  <c r="J432" i="2"/>
  <c r="BK281" i="2"/>
  <c r="BK556" i="2"/>
  <c r="J478" i="2"/>
  <c r="J357" i="2"/>
  <c r="J381" i="2"/>
  <c r="BK608" i="2"/>
  <c r="J446" i="2"/>
  <c r="J145" i="2"/>
  <c r="BK393" i="3"/>
  <c r="J690" i="3"/>
  <c r="BK198" i="3"/>
  <c r="J258" i="3"/>
  <c r="J330" i="3"/>
  <c r="BK585" i="3"/>
  <c r="BK208" i="3"/>
  <c r="BK361" i="3"/>
  <c r="J585" i="3"/>
  <c r="J340" i="3"/>
  <c r="BK695" i="3"/>
  <c r="J610" i="3"/>
  <c r="BK238" i="3"/>
  <c r="J176" i="3"/>
  <c r="BK657" i="3"/>
  <c r="J346" i="3"/>
  <c r="J685" i="3"/>
  <c r="BK635" i="3"/>
  <c r="BK276" i="3"/>
  <c r="J652" i="3"/>
  <c r="J620" i="3"/>
  <c r="BK414" i="3"/>
  <c r="J161" i="4"/>
  <c r="BK130" i="4"/>
  <c r="BK155" i="4"/>
  <c r="J175" i="4"/>
  <c r="J146" i="4"/>
  <c r="BK446" i="2"/>
  <c r="BK231" i="2"/>
  <c r="J157" i="2"/>
  <c r="J629" i="2"/>
  <c r="BK598" i="2"/>
  <c r="BK389" i="2"/>
  <c r="BK642" i="2"/>
  <c r="BK590" i="2"/>
  <c r="J340" i="2"/>
  <c r="J167" i="2"/>
  <c r="J605" i="2"/>
  <c r="BK529" i="2"/>
  <c r="BK472" i="2"/>
  <c r="BK396" i="2"/>
  <c r="J635" i="2"/>
  <c r="J556" i="2"/>
  <c r="BK572" i="2"/>
  <c r="J385" i="2"/>
  <c r="BK565" i="2"/>
  <c r="BK478" i="2"/>
  <c r="J319" i="2"/>
  <c r="J179" i="2"/>
  <c r="BK385" i="2"/>
  <c r="BK215" i="2"/>
  <c r="BK542" i="2"/>
  <c r="BK467" i="2"/>
  <c r="J253" i="2"/>
  <c r="J264" i="2"/>
  <c r="BK438" i="2"/>
  <c r="J210" i="2"/>
  <c r="BK346" i="3"/>
  <c r="BK710" i="3"/>
  <c r="BK593" i="3"/>
  <c r="J434" i="3"/>
  <c r="J700" i="3"/>
  <c r="BK421" i="3"/>
  <c r="J695" i="3"/>
  <c r="J630" i="3"/>
  <c r="J381" i="3"/>
  <c r="BK667" i="3"/>
  <c r="BK471" i="3"/>
  <c r="BK375" i="3"/>
  <c r="BK159" i="4"/>
  <c r="BK127" i="4"/>
  <c r="BK146" i="4"/>
  <c r="BK161" i="4"/>
  <c r="BK151" i="5"/>
  <c r="J217" i="5"/>
  <c r="J166" i="5"/>
  <c r="BK221" i="5"/>
  <c r="J228" i="5"/>
  <c r="J151" i="5"/>
  <c r="BK192" i="5"/>
  <c r="BK182" i="5"/>
  <c r="J121" i="6"/>
  <c r="T285" i="3" l="1"/>
  <c r="BK473" i="3"/>
  <c r="J473" i="3" s="1"/>
  <c r="J104" i="3" s="1"/>
  <c r="BK578" i="3"/>
  <c r="J578" i="3" s="1"/>
  <c r="J105" i="3" s="1"/>
  <c r="R684" i="3"/>
  <c r="P136" i="2"/>
  <c r="R421" i="2"/>
  <c r="R568" i="2"/>
  <c r="R587" i="2"/>
  <c r="T602" i="2"/>
  <c r="BK285" i="3"/>
  <c r="J285" i="3" s="1"/>
  <c r="J100" i="3" s="1"/>
  <c r="T384" i="3"/>
  <c r="R578" i="3"/>
  <c r="P684" i="3"/>
  <c r="BK129" i="4"/>
  <c r="J129" i="4"/>
  <c r="J99" i="4"/>
  <c r="P150" i="4"/>
  <c r="P170" i="4"/>
  <c r="R139" i="5"/>
  <c r="R138" i="5"/>
  <c r="R208" i="5"/>
  <c r="T188" i="2"/>
  <c r="R241" i="2"/>
  <c r="R404" i="2"/>
  <c r="BK568" i="2"/>
  <c r="J568" i="2"/>
  <c r="J109" i="2"/>
  <c r="T127" i="5"/>
  <c r="T126" i="5" s="1"/>
  <c r="T184" i="5"/>
  <c r="T150" i="5" s="1"/>
  <c r="P188" i="2"/>
  <c r="T220" i="2"/>
  <c r="R322" i="2"/>
  <c r="P568" i="2"/>
  <c r="R617" i="2"/>
  <c r="R129" i="3"/>
  <c r="R336" i="3"/>
  <c r="R609" i="3"/>
  <c r="P127" i="5"/>
  <c r="P126" i="5"/>
  <c r="P184" i="5"/>
  <c r="BK220" i="2"/>
  <c r="J220" i="2" s="1"/>
  <c r="J101" i="2" s="1"/>
  <c r="P241" i="2"/>
  <c r="P404" i="2"/>
  <c r="P580" i="2"/>
  <c r="R580" i="2"/>
  <c r="T587" i="2"/>
  <c r="P129" i="3"/>
  <c r="BK336" i="3"/>
  <c r="J336" i="3"/>
  <c r="J101" i="3" s="1"/>
  <c r="P473" i="3"/>
  <c r="P578" i="3"/>
  <c r="T684" i="3"/>
  <c r="T129" i="4"/>
  <c r="T125" i="4" s="1"/>
  <c r="T124" i="4" s="1"/>
  <c r="BK143" i="4"/>
  <c r="J143" i="4" s="1"/>
  <c r="J101" i="4" s="1"/>
  <c r="R163" i="4"/>
  <c r="R127" i="5"/>
  <c r="R126" i="5" s="1"/>
  <c r="P208" i="5"/>
  <c r="P220" i="2"/>
  <c r="P322" i="2"/>
  <c r="T129" i="3"/>
  <c r="BK384" i="3"/>
  <c r="T609" i="3"/>
  <c r="R129" i="4"/>
  <c r="R125" i="4" s="1"/>
  <c r="R150" i="4"/>
  <c r="T170" i="4"/>
  <c r="P158" i="5"/>
  <c r="P150" i="5"/>
  <c r="T136" i="2"/>
  <c r="T421" i="2"/>
  <c r="BK580" i="2"/>
  <c r="J580" i="2" s="1"/>
  <c r="J111" i="2" s="1"/>
  <c r="T580" i="2"/>
  <c r="BK602" i="2"/>
  <c r="J602" i="2"/>
  <c r="J113" i="2" s="1"/>
  <c r="P285" i="3"/>
  <c r="T473" i="3"/>
  <c r="BK684" i="3"/>
  <c r="J684" i="3" s="1"/>
  <c r="J107" i="3" s="1"/>
  <c r="T150" i="4"/>
  <c r="R170" i="4"/>
  <c r="R158" i="5"/>
  <c r="BK136" i="2"/>
  <c r="J136" i="2" s="1"/>
  <c r="J98" i="2" s="1"/>
  <c r="P421" i="2"/>
  <c r="T617" i="2"/>
  <c r="BK129" i="3"/>
  <c r="J129" i="3"/>
  <c r="J98" i="3" s="1"/>
  <c r="R285" i="3"/>
  <c r="R473" i="3"/>
  <c r="T578" i="3"/>
  <c r="P143" i="4"/>
  <c r="P142" i="4" s="1"/>
  <c r="P163" i="4"/>
  <c r="BK158" i="5"/>
  <c r="T208" i="5"/>
  <c r="BK118" i="6"/>
  <c r="J118" i="6"/>
  <c r="J97" i="6"/>
  <c r="R136" i="2"/>
  <c r="BK241" i="2"/>
  <c r="J241" i="2" s="1"/>
  <c r="J102" i="2" s="1"/>
  <c r="BK322" i="2"/>
  <c r="J322" i="2" s="1"/>
  <c r="J103" i="2" s="1"/>
  <c r="T404" i="2"/>
  <c r="P587" i="2"/>
  <c r="P602" i="2"/>
  <c r="P237" i="3"/>
  <c r="P384" i="3"/>
  <c r="T143" i="4"/>
  <c r="T142" i="4"/>
  <c r="T163" i="4"/>
  <c r="T139" i="5"/>
  <c r="T138" i="5"/>
  <c r="BK208" i="5"/>
  <c r="J208" i="5" s="1"/>
  <c r="J104" i="5" s="1"/>
  <c r="BK188" i="2"/>
  <c r="J188" i="2" s="1"/>
  <c r="J100" i="2" s="1"/>
  <c r="R220" i="2"/>
  <c r="T322" i="2"/>
  <c r="P617" i="2"/>
  <c r="R237" i="3"/>
  <c r="R384" i="3"/>
  <c r="R383" i="3"/>
  <c r="BK139" i="5"/>
  <c r="J139" i="5" s="1"/>
  <c r="J100" i="5" s="1"/>
  <c r="R184" i="5"/>
  <c r="P118" i="6"/>
  <c r="P117" i="6"/>
  <c r="AU99" i="1"/>
  <c r="BK421" i="2"/>
  <c r="J421" i="2"/>
  <c r="J105" i="2" s="1"/>
  <c r="T568" i="2"/>
  <c r="T567" i="2"/>
  <c r="BK587" i="2"/>
  <c r="J587" i="2" s="1"/>
  <c r="J112" i="2" s="1"/>
  <c r="R602" i="2"/>
  <c r="T237" i="3"/>
  <c r="T336" i="3"/>
  <c r="BK609" i="3"/>
  <c r="J609" i="3" s="1"/>
  <c r="J106" i="3" s="1"/>
  <c r="P129" i="4"/>
  <c r="P125" i="4" s="1"/>
  <c r="P124" i="4" s="1"/>
  <c r="AU97" i="1" s="1"/>
  <c r="BK150" i="4"/>
  <c r="J150" i="4"/>
  <c r="J102" i="4"/>
  <c r="BK170" i="4"/>
  <c r="J170" i="4"/>
  <c r="J104" i="4"/>
  <c r="BK127" i="5"/>
  <c r="J127" i="5"/>
  <c r="J98" i="5" s="1"/>
  <c r="T158" i="5"/>
  <c r="R118" i="6"/>
  <c r="R117" i="6" s="1"/>
  <c r="R188" i="2"/>
  <c r="T241" i="2"/>
  <c r="BK404" i="2"/>
  <c r="J404" i="2"/>
  <c r="J104" i="2"/>
  <c r="BK617" i="2"/>
  <c r="J617" i="2"/>
  <c r="J114" i="2" s="1"/>
  <c r="BK237" i="3"/>
  <c r="J237" i="3"/>
  <c r="J99" i="3" s="1"/>
  <c r="P336" i="3"/>
  <c r="P609" i="3"/>
  <c r="R143" i="4"/>
  <c r="R142" i="4" s="1"/>
  <c r="BK163" i="4"/>
  <c r="BK142" i="4" s="1"/>
  <c r="J142" i="4" s="1"/>
  <c r="J100" i="4" s="1"/>
  <c r="J163" i="4"/>
  <c r="J103" i="4" s="1"/>
  <c r="P139" i="5"/>
  <c r="P138" i="5" s="1"/>
  <c r="BK184" i="5"/>
  <c r="J184" i="5"/>
  <c r="J103" i="5" s="1"/>
  <c r="T118" i="6"/>
  <c r="T117" i="6"/>
  <c r="BK126" i="4"/>
  <c r="BK125" i="4" s="1"/>
  <c r="J125" i="4" s="1"/>
  <c r="J97" i="4" s="1"/>
  <c r="BK561" i="2"/>
  <c r="J561" i="2"/>
  <c r="J106" i="2" s="1"/>
  <c r="BK564" i="2"/>
  <c r="J564" i="2" s="1"/>
  <c r="J107" i="2" s="1"/>
  <c r="BK575" i="2"/>
  <c r="J575" i="2" s="1"/>
  <c r="J110" i="2" s="1"/>
  <c r="BK233" i="5"/>
  <c r="J233" i="5"/>
  <c r="J105" i="5" s="1"/>
  <c r="BK178" i="2"/>
  <c r="J178" i="2"/>
  <c r="J99" i="2" s="1"/>
  <c r="BK138" i="5"/>
  <c r="J138" i="5" s="1"/>
  <c r="J99" i="5" s="1"/>
  <c r="BK126" i="5"/>
  <c r="J126" i="5" s="1"/>
  <c r="J97" i="5" s="1"/>
  <c r="F114" i="6"/>
  <c r="BE121" i="6"/>
  <c r="J91" i="6"/>
  <c r="E107" i="6"/>
  <c r="J111" i="6"/>
  <c r="J158" i="5"/>
  <c r="J102" i="5"/>
  <c r="BE119" i="6"/>
  <c r="BE126" i="6"/>
  <c r="J92" i="6"/>
  <c r="E115" i="5"/>
  <c r="F122" i="5"/>
  <c r="BE128" i="5"/>
  <c r="BE130" i="5"/>
  <c r="BE136" i="5"/>
  <c r="BE201" i="5"/>
  <c r="BE217" i="5"/>
  <c r="BE221" i="5"/>
  <c r="BE228" i="5"/>
  <c r="BE166" i="5"/>
  <c r="BE196" i="5"/>
  <c r="BE209" i="5"/>
  <c r="BE225" i="5"/>
  <c r="J92" i="5"/>
  <c r="BE194" i="5"/>
  <c r="BE234" i="5"/>
  <c r="J89" i="5"/>
  <c r="BE151" i="5"/>
  <c r="BE212" i="5"/>
  <c r="BE231" i="5"/>
  <c r="J121" i="5"/>
  <c r="BE140" i="5"/>
  <c r="BE145" i="5"/>
  <c r="BE170" i="5"/>
  <c r="BE174" i="5"/>
  <c r="BE178" i="5"/>
  <c r="BE189" i="5"/>
  <c r="BE206" i="5"/>
  <c r="BE132" i="5"/>
  <c r="BE180" i="5"/>
  <c r="J126" i="4"/>
  <c r="J98" i="4" s="1"/>
  <c r="BE159" i="5"/>
  <c r="BE192" i="5"/>
  <c r="BE182" i="5"/>
  <c r="BE185" i="5"/>
  <c r="E114" i="4"/>
  <c r="BE127" i="4"/>
  <c r="BE130" i="4"/>
  <c r="BE134" i="4"/>
  <c r="BE151" i="4"/>
  <c r="J91" i="4"/>
  <c r="F121" i="4"/>
  <c r="BE159" i="4"/>
  <c r="J118" i="4"/>
  <c r="BE161" i="4"/>
  <c r="J384" i="3"/>
  <c r="J103" i="3" s="1"/>
  <c r="BE146" i="4"/>
  <c r="BE148" i="4"/>
  <c r="BE173" i="4"/>
  <c r="BE140" i="4"/>
  <c r="BE153" i="4"/>
  <c r="BE175" i="4"/>
  <c r="J121" i="4"/>
  <c r="BE132" i="4"/>
  <c r="BE155" i="4"/>
  <c r="BE164" i="4"/>
  <c r="BK128" i="3"/>
  <c r="BE166" i="4"/>
  <c r="BE171" i="4"/>
  <c r="BE157" i="4"/>
  <c r="BE136" i="4"/>
  <c r="BE138" i="4"/>
  <c r="BE168" i="4"/>
  <c r="BE144" i="4"/>
  <c r="BK567" i="2"/>
  <c r="J567" i="2" s="1"/>
  <c r="J108" i="2" s="1"/>
  <c r="E117" i="3"/>
  <c r="J124" i="3"/>
  <c r="BE135" i="3"/>
  <c r="BE304" i="3"/>
  <c r="BE310" i="3"/>
  <c r="BE324" i="3"/>
  <c r="BE421" i="3"/>
  <c r="BE591" i="3"/>
  <c r="J91" i="3"/>
  <c r="BE130" i="3"/>
  <c r="BE366" i="3"/>
  <c r="BE471" i="3"/>
  <c r="BE480" i="3"/>
  <c r="BE520" i="3"/>
  <c r="BE561" i="3"/>
  <c r="BE593" i="3"/>
  <c r="BE625" i="3"/>
  <c r="BE647" i="3"/>
  <c r="BE677" i="3"/>
  <c r="BE682" i="3"/>
  <c r="J89" i="3"/>
  <c r="BE151" i="3"/>
  <c r="BE246" i="3"/>
  <c r="BE286" i="3"/>
  <c r="BE316" i="3"/>
  <c r="BE373" i="3"/>
  <c r="BE375" i="3"/>
  <c r="BE434" i="3"/>
  <c r="BE546" i="3"/>
  <c r="BE620" i="3"/>
  <c r="BE635" i="3"/>
  <c r="BE652" i="3"/>
  <c r="BE662" i="3"/>
  <c r="BE667" i="3"/>
  <c r="BE672" i="3"/>
  <c r="BE690" i="3"/>
  <c r="BE710" i="3"/>
  <c r="BE187" i="3"/>
  <c r="BE231" i="3"/>
  <c r="BE238" i="3"/>
  <c r="BE252" i="3"/>
  <c r="BE258" i="3"/>
  <c r="BE267" i="3"/>
  <c r="BE292" i="3"/>
  <c r="BE361" i="3"/>
  <c r="BE393" i="3"/>
  <c r="BE396" i="3"/>
  <c r="BE404" i="3"/>
  <c r="BE414" i="3"/>
  <c r="BE533" i="3"/>
  <c r="BE145" i="3"/>
  <c r="BE379" i="3"/>
  <c r="BE381" i="3"/>
  <c r="BE579" i="3"/>
  <c r="BE601" i="3"/>
  <c r="BE610" i="3"/>
  <c r="BE642" i="3"/>
  <c r="BE685" i="3"/>
  <c r="BE695" i="3"/>
  <c r="BE700" i="3"/>
  <c r="BE330" i="3"/>
  <c r="BE385" i="3"/>
  <c r="BE441" i="3"/>
  <c r="F92" i="3"/>
  <c r="BE171" i="3"/>
  <c r="BE356" i="3"/>
  <c r="BE503" i="3"/>
  <c r="BE166" i="3"/>
  <c r="BE462" i="3"/>
  <c r="BE466" i="3"/>
  <c r="BE157" i="3"/>
  <c r="BE198" i="3"/>
  <c r="BE203" i="3"/>
  <c r="BE276" i="3"/>
  <c r="BE298" i="3"/>
  <c r="BE346" i="3"/>
  <c r="BE474" i="3"/>
  <c r="BE489" i="3"/>
  <c r="BE495" i="3"/>
  <c r="BE208" i="3"/>
  <c r="BE585" i="3"/>
  <c r="BE176" i="3"/>
  <c r="BE218" i="3"/>
  <c r="BE225" i="3"/>
  <c r="BE337" i="3"/>
  <c r="BE340" i="3"/>
  <c r="BE343" i="3"/>
  <c r="BE351" i="3"/>
  <c r="BE371" i="3"/>
  <c r="BE615" i="3"/>
  <c r="BE630" i="3"/>
  <c r="BE657" i="3"/>
  <c r="BE705" i="3"/>
  <c r="BE454" i="3"/>
  <c r="BE576" i="3"/>
  <c r="E85" i="2"/>
  <c r="BE268" i="2"/>
  <c r="BE272" i="2"/>
  <c r="BE281" i="2"/>
  <c r="BE434" i="2"/>
  <c r="BE456" i="2"/>
  <c r="BE470" i="2"/>
  <c r="BE625" i="2"/>
  <c r="BE644" i="2"/>
  <c r="J91" i="2"/>
  <c r="F131" i="2"/>
  <c r="BE275" i="2"/>
  <c r="BE294" i="2"/>
  <c r="BE305" i="2"/>
  <c r="BE316" i="2"/>
  <c r="BE319" i="2"/>
  <c r="BE493" i="2"/>
  <c r="BE503" i="2"/>
  <c r="BE221" i="2"/>
  <c r="BE226" i="2"/>
  <c r="BE231" i="2"/>
  <c r="BE236" i="2"/>
  <c r="BE340" i="2"/>
  <c r="BE391" i="2"/>
  <c r="BE394" i="2"/>
  <c r="BE396" i="2"/>
  <c r="BE512" i="2"/>
  <c r="BE546" i="2"/>
  <c r="BE569" i="2"/>
  <c r="J92" i="2"/>
  <c r="BE157" i="2"/>
  <c r="BE164" i="2"/>
  <c r="BE167" i="2"/>
  <c r="BE347" i="2"/>
  <c r="BE374" i="2"/>
  <c r="BE381" i="2"/>
  <c r="BE507" i="2"/>
  <c r="BE556" i="2"/>
  <c r="BE242" i="2"/>
  <c r="BE385" i="2"/>
  <c r="BE529" i="2"/>
  <c r="BE535" i="2"/>
  <c r="BE538" i="2"/>
  <c r="J89" i="2"/>
  <c r="BE205" i="2"/>
  <c r="BE215" i="2"/>
  <c r="BE264" i="2"/>
  <c r="BE378" i="2"/>
  <c r="BE484" i="2"/>
  <c r="BE141" i="2"/>
  <c r="BE145" i="2"/>
  <c r="BE285" i="2"/>
  <c r="BE360" i="2"/>
  <c r="BE363" i="2"/>
  <c r="BE416" i="2"/>
  <c r="BE422" i="2"/>
  <c r="BE432" i="2"/>
  <c r="BE478" i="2"/>
  <c r="BE551" i="2"/>
  <c r="BE542" i="2"/>
  <c r="BE583" i="2"/>
  <c r="BE594" i="2"/>
  <c r="BE608" i="2"/>
  <c r="BE614" i="2"/>
  <c r="BE642" i="2"/>
  <c r="BE253" i="2"/>
  <c r="BE389" i="2"/>
  <c r="BE429" i="2"/>
  <c r="BE472" i="2"/>
  <c r="BE562" i="2"/>
  <c r="BE598" i="2"/>
  <c r="BE603" i="2"/>
  <c r="BE610" i="2"/>
  <c r="BE612" i="2"/>
  <c r="BE621" i="2"/>
  <c r="BE633" i="2"/>
  <c r="BE161" i="2"/>
  <c r="BE196" i="2"/>
  <c r="BE200" i="2"/>
  <c r="BE210" i="2"/>
  <c r="BE258" i="2"/>
  <c r="BE300" i="2"/>
  <c r="BE405" i="2"/>
  <c r="BE410" i="2"/>
  <c r="BE499" i="2"/>
  <c r="BE565" i="2"/>
  <c r="BE588" i="2"/>
  <c r="BE605" i="2"/>
  <c r="BE618" i="2"/>
  <c r="BE629" i="2"/>
  <c r="BE631" i="2"/>
  <c r="BE638" i="2"/>
  <c r="BE179" i="2"/>
  <c r="BE189" i="2"/>
  <c r="BE328" i="2"/>
  <c r="BE357" i="2"/>
  <c r="BE438" i="2"/>
  <c r="BE440" i="2"/>
  <c r="BE446" i="2"/>
  <c r="BE450" i="2"/>
  <c r="BE467" i="2"/>
  <c r="BE488" i="2"/>
  <c r="BE522" i="2"/>
  <c r="BE572" i="2"/>
  <c r="BE581" i="2"/>
  <c r="BE590" i="2"/>
  <c r="BE635" i="2"/>
  <c r="BE651" i="2"/>
  <c r="BE137" i="2"/>
  <c r="BE170" i="2"/>
  <c r="BE247" i="2"/>
  <c r="BE311" i="2"/>
  <c r="BE323" i="2"/>
  <c r="BE332" i="2"/>
  <c r="BE400" i="2"/>
  <c r="BE463" i="2"/>
  <c r="BE517" i="2"/>
  <c r="BE532" i="2"/>
  <c r="BE576" i="2"/>
  <c r="F37" i="3"/>
  <c r="BD96" i="1" s="1"/>
  <c r="F35" i="4"/>
  <c r="BB97" i="1"/>
  <c r="J34" i="5"/>
  <c r="AW98" i="1"/>
  <c r="F34" i="3"/>
  <c r="BA96" i="1" s="1"/>
  <c r="F36" i="4"/>
  <c r="BC97" i="1" s="1"/>
  <c r="F36" i="5"/>
  <c r="BC98" i="1"/>
  <c r="F34" i="4"/>
  <c r="BA97" i="1"/>
  <c r="F34" i="5"/>
  <c r="BA98" i="1" s="1"/>
  <c r="F34" i="2"/>
  <c r="BA95" i="1"/>
  <c r="F35" i="6"/>
  <c r="BB99" i="1"/>
  <c r="F36" i="2"/>
  <c r="BC95" i="1" s="1"/>
  <c r="F36" i="6"/>
  <c r="BC99" i="1"/>
  <c r="J34" i="2"/>
  <c r="AW95" i="1" s="1"/>
  <c r="F34" i="6"/>
  <c r="BA99" i="1" s="1"/>
  <c r="F36" i="3"/>
  <c r="BC96" i="1"/>
  <c r="J34" i="4"/>
  <c r="AW97" i="1"/>
  <c r="F37" i="5"/>
  <c r="BD98" i="1" s="1"/>
  <c r="F37" i="2"/>
  <c r="BD95" i="1" s="1"/>
  <c r="F37" i="6"/>
  <c r="BD99" i="1" s="1"/>
  <c r="F35" i="2"/>
  <c r="BB95" i="1" s="1"/>
  <c r="F35" i="5"/>
  <c r="BB98" i="1" s="1"/>
  <c r="F35" i="3"/>
  <c r="BB96" i="1" s="1"/>
  <c r="F37" i="4"/>
  <c r="BD97" i="1" s="1"/>
  <c r="J34" i="6"/>
  <c r="AW99" i="1"/>
  <c r="J34" i="3"/>
  <c r="AW96" i="1" s="1"/>
  <c r="R124" i="4" l="1"/>
  <c r="BK135" i="2"/>
  <c r="BK134" i="2" s="1"/>
  <c r="J134" i="2" s="1"/>
  <c r="J30" i="2" s="1"/>
  <c r="R135" i="2"/>
  <c r="R150" i="5"/>
  <c r="R125" i="5" s="1"/>
  <c r="P567" i="2"/>
  <c r="R567" i="2"/>
  <c r="P135" i="2"/>
  <c r="P134" i="2" s="1"/>
  <c r="AU95" i="1" s="1"/>
  <c r="BK383" i="3"/>
  <c r="J383" i="3"/>
  <c r="J102" i="3" s="1"/>
  <c r="P383" i="3"/>
  <c r="BK150" i="5"/>
  <c r="J150" i="5"/>
  <c r="J101" i="5" s="1"/>
  <c r="P128" i="3"/>
  <c r="P127" i="3"/>
  <c r="AU96" i="1"/>
  <c r="P125" i="5"/>
  <c r="AU98" i="1"/>
  <c r="T128" i="3"/>
  <c r="T127" i="3"/>
  <c r="R128" i="3"/>
  <c r="R127" i="3"/>
  <c r="T125" i="5"/>
  <c r="T383" i="3"/>
  <c r="T135" i="2"/>
  <c r="T134" i="2"/>
  <c r="BK117" i="6"/>
  <c r="J117" i="6"/>
  <c r="J96" i="6" s="1"/>
  <c r="BK125" i="5"/>
  <c r="J125" i="5"/>
  <c r="J96" i="5"/>
  <c r="BK124" i="4"/>
  <c r="J124" i="4"/>
  <c r="J96" i="4" s="1"/>
  <c r="J128" i="3"/>
  <c r="J97" i="3"/>
  <c r="AG95" i="1"/>
  <c r="AN95" i="1" s="1"/>
  <c r="J135" i="2"/>
  <c r="J97" i="2"/>
  <c r="J96" i="2"/>
  <c r="J33" i="2"/>
  <c r="AV95" i="1" s="1"/>
  <c r="AT95" i="1" s="1"/>
  <c r="J33" i="5"/>
  <c r="AV98" i="1" s="1"/>
  <c r="AT98" i="1" s="1"/>
  <c r="BB94" i="1"/>
  <c r="W31" i="1"/>
  <c r="F33" i="3"/>
  <c r="AZ96" i="1" s="1"/>
  <c r="J33" i="4"/>
  <c r="AV97" i="1"/>
  <c r="AT97" i="1"/>
  <c r="BD94" i="1"/>
  <c r="W33" i="1" s="1"/>
  <c r="F33" i="2"/>
  <c r="AZ95" i="1" s="1"/>
  <c r="J33" i="3"/>
  <c r="AV96" i="1" s="1"/>
  <c r="AT96" i="1" s="1"/>
  <c r="F33" i="4"/>
  <c r="AZ97" i="1" s="1"/>
  <c r="BC94" i="1"/>
  <c r="W32" i="1"/>
  <c r="F33" i="5"/>
  <c r="AZ98" i="1" s="1"/>
  <c r="BA94" i="1"/>
  <c r="AW94" i="1"/>
  <c r="AK30" i="1" s="1"/>
  <c r="J33" i="6"/>
  <c r="AV99" i="1" s="1"/>
  <c r="AT99" i="1" s="1"/>
  <c r="F33" i="6"/>
  <c r="AZ99" i="1" s="1"/>
  <c r="R134" i="2" l="1"/>
  <c r="BK127" i="3"/>
  <c r="J127" i="3"/>
  <c r="J39" i="2"/>
  <c r="AU94" i="1"/>
  <c r="J30" i="6"/>
  <c r="AG99" i="1"/>
  <c r="J30" i="3"/>
  <c r="AG96" i="1"/>
  <c r="J30" i="5"/>
  <c r="AG98" i="1"/>
  <c r="AN98" i="1"/>
  <c r="W30" i="1"/>
  <c r="J30" i="4"/>
  <c r="AG97" i="1"/>
  <c r="AY94" i="1"/>
  <c r="AZ94" i="1"/>
  <c r="W29" i="1" s="1"/>
  <c r="AX94" i="1"/>
  <c r="J39" i="6" l="1"/>
  <c r="J39" i="3"/>
  <c r="J96" i="3"/>
  <c r="J39" i="5"/>
  <c r="J39" i="4"/>
  <c r="AN97" i="1"/>
  <c r="AN96" i="1"/>
  <c r="AN99" i="1"/>
  <c r="AG94" i="1"/>
  <c r="AK26" i="1" s="1"/>
  <c r="AV94" i="1"/>
  <c r="AK29" i="1" s="1"/>
  <c r="AK35" i="1" l="1"/>
  <c r="AT94" i="1"/>
  <c r="AN94" i="1"/>
</calcChain>
</file>

<file path=xl/sharedStrings.xml><?xml version="1.0" encoding="utf-8"?>
<sst xmlns="http://schemas.openxmlformats.org/spreadsheetml/2006/main" count="12658" uniqueCount="1494">
  <si>
    <t>Export Komplet</t>
  </si>
  <si>
    <t/>
  </si>
  <si>
    <t>2.0</t>
  </si>
  <si>
    <t>ZAMOK</t>
  </si>
  <si>
    <t>False</t>
  </si>
  <si>
    <t>{f8a38082-a4e7-4569-98cd-3ab1bd12c90c}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</si>
  <si>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</si>
  <si>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</si>
  <si>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</si>
  <si>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</si>
  <si>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</si>
  <si>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</si>
  <si>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</si>
  <si>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</si>
  <si>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2023-048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</si>
  <si>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</si>
  <si>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</si>
  <si>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Brno-Maloměřice, dieselcentrála - Oprava objektu</t>
  </si>
  <si>
    <t>KSO:</t>
  </si>
  <si>
    <t>CC-CZ:</t>
  </si>
  <si>
    <t>Místo:</t>
  </si>
  <si>
    <t>Brno-Maloměřice</t>
  </si>
  <si>
    <t>Datum:</t>
  </si>
  <si>
    <t>18. 4. 2023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</si>
  <si>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</si>
  <si>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</si>
  <si>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</si>
  <si>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</si>
  <si>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</si>
  <si>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</si>
  <si>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</si>
  <si>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</si>
  <si>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</si>
  <si>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</si>
  <si>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</si>
  <si>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</si>
  <si>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</si>
  <si>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</si>
  <si>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</si>
  <si>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</si>
  <si>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</si>
  <si>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</si>
  <si>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</si>
  <si>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</si>
  <si>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</si>
  <si>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</si>
  <si>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</si>
  <si>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</si>
  <si>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</si>
  <si>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</si>
  <si>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</si>
  <si>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</si>
  <si>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</si>
  <si>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</si>
  <si>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</si>
  <si>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</si>
  <si>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</si>
  <si>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</si>
  <si>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</si>
  <si>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</si>
  <si>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</si>
  <si>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</si>
  <si>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</si>
  <si>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</si>
  <si>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</si>
  <si>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</si>
  <si>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</si>
  <si>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</si>
  <si>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</si>
  <si>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</si>
  <si>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</si>
  <si>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</si>
  <si>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</si>
  <si>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</si>
  <si>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</si>
  <si>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</si>
  <si>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</si>
  <si>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</si>
  <si>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</si>
  <si>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</si>
  <si>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</si>
  <si>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</si>
  <si>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</si>
  <si>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ASŘ</t>
  </si>
  <si>
    <t>STA</t>
  </si>
  <si>
    <t>1</t>
  </si>
  <si>
    <t>{a7cbc7d0-80d0-4ac8-812a-c92878230abe}</t>
  </si>
  <si>
    <t>2</t>
  </si>
  <si>
    <t>02</t>
  </si>
  <si>
    <t>STŘECHA</t>
  </si>
  <si>
    <t>{36e7f812-895f-40d8-a5df-cbe83208a4fe}</t>
  </si>
  <si>
    <t>03</t>
  </si>
  <si>
    <t>HROMOSVOD</t>
  </si>
  <si>
    <t>{da41166c-b244-4b59-a3c3-ad446c029ec9}</t>
  </si>
  <si>
    <t>04</t>
  </si>
  <si>
    <t>Úprava ÚT</t>
  </si>
  <si>
    <t>{6d41021f-67e2-4adb-aef5-865e1d934193}</t>
  </si>
  <si>
    <t>05</t>
  </si>
  <si>
    <t>Vedlejší rozpočtové náklady</t>
  </si>
  <si>
    <t>{bd47c2c9-2b49-4923-b9bf-27747b9a6aac}</t>
  </si>
  <si>
    <t>KRYCÍ LIST SOUPISU PRACÍ</t>
  </si>
  <si>
    <t>Objekt:</t>
  </si>
  <si>
    <t>01 - ASŘ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</si>
  <si>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</si>
  <si>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</si>
  <si>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</si>
  <si>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</si>
  <si>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</si>
  <si>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</si>
  <si>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</si>
  <si>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</si>
  <si>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</si>
  <si>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</si>
  <si>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</si>
  <si>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</si>
  <si>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</si>
  <si>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</si>
  <si>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</si>
  <si>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</si>
  <si>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</si>
  <si>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</si>
  <si>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733 - Ústřední vytápění - rozvodné potrubí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</si>
  <si>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</si>
  <si>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</si>
  <si>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</si>
  <si>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</si>
  <si>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</si>
  <si>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</si>
  <si>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</si>
  <si>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</si>
  <si>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</si>
  <si>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</si>
  <si>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</si>
  <si>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</si>
  <si>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</si>
  <si>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</si>
  <si>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</si>
  <si>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</si>
  <si>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</si>
  <si>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</si>
  <si>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</si>
  <si>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</si>
  <si>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</si>
  <si>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</si>
  <si>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113107137</t>
  </si>
  <si>
    <t>Odstranění podkladu z betonu vyztuženého sítěmi tl přes 150 do 300 mm ručně</t>
  </si>
  <si>
    <t>m2</t>
  </si>
  <si>
    <t>CS ÚRS 2023 01</t>
  </si>
  <si>
    <t>4</t>
  </si>
  <si>
    <t>-86837108</t>
  </si>
  <si>
    <t>PP</t>
  </si>
  <si>
    <t>Odstranění podkladů nebo krytů ručně s přemístěním hmot na skládku na vzdálenost do 3 m nebo s naložením na dopravní prostředek z betonu vyztuženého sítěmi, o tl. vrstvy přes 150 do 300 mm</t>
  </si>
  <si>
    <t>VV</t>
  </si>
  <si>
    <t>nájezd u stávajících vrat</t>
  </si>
  <si>
    <t>3,9*1,9*0,2*1,1</t>
  </si>
  <si>
    <t>113107142</t>
  </si>
  <si>
    <t>Odstranění podkladu živičného tl přes 50 do 100 mm ručně</t>
  </si>
  <si>
    <t>1513504320</t>
  </si>
  <si>
    <t>Odstranění podkladů nebo krytů ručně s přemístěním hmot na skládku na vzdálenost do 3 m nebo s naložením na dopravní prostředek živičných, o tl. vrstvy přes 50 do 100 mm</t>
  </si>
  <si>
    <t>nájezd ke stávajícím vratům</t>
  </si>
  <si>
    <t>6,7*3,9*1,1</t>
  </si>
  <si>
    <t>3</t>
  </si>
  <si>
    <t>122552203</t>
  </si>
  <si>
    <t>Odkopávky a prokopávky nezapažené pro silnice a dálnice strojně v hornině třídy těžitelnosti III do 100 m3</t>
  </si>
  <si>
    <t>m3</t>
  </si>
  <si>
    <t>401152715</t>
  </si>
  <si>
    <t>D21</t>
  </si>
  <si>
    <t>vjezd</t>
  </si>
  <si>
    <t>"z pol. 11310-7137"   1,63*0,4</t>
  </si>
  <si>
    <t>"z pol. 11310-7142"   28,743*0,5</t>
  </si>
  <si>
    <t>((9*1,9 + 6,5*9 - (3,75*1,25)/2)*1,1 - 1,63 - 28,743)*0,6</t>
  </si>
  <si>
    <t>Mezisoučet</t>
  </si>
  <si>
    <t>chodník</t>
  </si>
  <si>
    <t>(8*1,95 - 1,7*0,5)*0,4 - 1,62</t>
  </si>
  <si>
    <t>Součet</t>
  </si>
  <si>
    <t>129911121</t>
  </si>
  <si>
    <t>Bourání zdiva z betonu prostého neprokládaného v odkopávkách nebo prokopávkách ručně</t>
  </si>
  <si>
    <t>843212749</t>
  </si>
  <si>
    <t>Bourání konstrukcí v odkopávkách a prokopávkách ručně s přemístěním suti na hromady na vzdálenost do 20 m nebo s naložením na dopravní prostředek z betonu prostého neprokládaného</t>
  </si>
  <si>
    <t>"chodník ke vchodovým dveřím"</t>
  </si>
  <si>
    <t>8*1,1 *0,15 + 4*0,6*0,125</t>
  </si>
  <si>
    <t>5</t>
  </si>
  <si>
    <t>162751117</t>
  </si>
  <si>
    <t>Vodorovné přemístění přes 9 000 do 10000 m výkopku/sypaniny z horniny třídy těžitelnosti I skupiny 1 až 3</t>
  </si>
  <si>
    <t>-1928088282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</si>
  <si>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</si>
  <si>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49,429</t>
  </si>
  <si>
    <t>6</t>
  </si>
  <si>
    <t>167151101</t>
  </si>
  <si>
    <t>Nakládání výkopku z hornin třídy těžitelnosti I skupiny 1 až 3 do 100 m3</t>
  </si>
  <si>
    <t>1719357656</t>
  </si>
  <si>
    <t>Nakládání, skládání a překládání neulehlého výkopku nebo sypaniny strojně nakládání, množství do 100 m3, z horniny třídy těžitelnosti I, skupiny 1 až 3</t>
  </si>
  <si>
    <t>"z pol. 12255-22023"     49,429</t>
  </si>
  <si>
    <t>7</t>
  </si>
  <si>
    <t>171201231</t>
  </si>
  <si>
    <t>Poplatek za uložení zeminy a kamení na recyklační skládce (skládkovné) kód odpadu 17 05 04</t>
  </si>
  <si>
    <t>t</t>
  </si>
  <si>
    <t>1047873153</t>
  </si>
  <si>
    <t>Poplatek za uložení stavebního odpadu na recyklační skládce (skládkovné) zeminy a kamení zatříděného do Katalogu odpadů pod kódem 17 05 04</t>
  </si>
  <si>
    <t>49,429*1,7</t>
  </si>
  <si>
    <t>8</t>
  </si>
  <si>
    <t>181152302</t>
  </si>
  <si>
    <t>Úprava pláně na stavbách silnic a dálnic strojně v zářezech mimo skalních se zhutněním</t>
  </si>
  <si>
    <t>871570596</t>
  </si>
  <si>
    <t>(9*1,9 + 6,5*9 - (3,75*1,25)/2)*1,1</t>
  </si>
  <si>
    <t>(8*1,95 - 1,7*0,5)*1,1</t>
  </si>
  <si>
    <t>Zakládání</t>
  </si>
  <si>
    <t>96</t>
  </si>
  <si>
    <t>213311113</t>
  </si>
  <si>
    <t>Polštáře zhutněné pod základy z kameniva drceného frakce 16 až 63 mm</t>
  </si>
  <si>
    <t>1623069940</t>
  </si>
  <si>
    <t>Polštáře zhutněné pod základy z kameniva hrubého drceného, frakce 16 - 63 mm</t>
  </si>
  <si>
    <t>"zásayp jámy po dieselcentrále + navazujících kanálů v podlaze"</t>
  </si>
  <si>
    <t>(1*(2,8-0,2-0,13)*7,3 + ((2,47*1,11)/2)*7,3*2)*0,5</t>
  </si>
  <si>
    <t>(4*2,9*(2,8-0,2-0,13))*0,5</t>
  </si>
  <si>
    <t>1,2*0,9*(2,1-0,2-0,13)</t>
  </si>
  <si>
    <t>(7,4+4)*0,32*(0,5-0,2-0,13)</t>
  </si>
  <si>
    <t>(3,5+2,6)*0,7*(1,05-0,2-0,13)</t>
  </si>
  <si>
    <t>Svislé a kompletní konstrukce</t>
  </si>
  <si>
    <t>9</t>
  </si>
  <si>
    <t>310238211Z</t>
  </si>
  <si>
    <t>Zazdívka otvorů ve zdivu nadzákladovém porobetonem plochy do 1 m2 na lepidlo</t>
  </si>
  <si>
    <t>R-položka</t>
  </si>
  <si>
    <t>-879828122</t>
  </si>
  <si>
    <t>Zazdívka otvorů ve zdivu nadzákladovém porobetonem plochy do 4 m2 na lepidlo</t>
  </si>
  <si>
    <t>"vč. navázání se stávajícím zdivem"</t>
  </si>
  <si>
    <t>0,63*1,8*0,5*4*2*1,15</t>
  </si>
  <si>
    <t>0,63*1,8*0,5*4*1,15</t>
  </si>
  <si>
    <t>0,6*0,6*0,5*1,15</t>
  </si>
  <si>
    <t>97</t>
  </si>
  <si>
    <t>311270531</t>
  </si>
  <si>
    <t>Zdivo z vápenopískových přesných plných tvárnic 8DF přes P15 do P25 tl 240 mm</t>
  </si>
  <si>
    <t>2023694760</t>
  </si>
  <si>
    <t>Zdivo z přesných vápenopískových tvárnic na tenkovrstvou maltu, tloušťka zdiva 240 mm, formát a rozměr cihel 8DF 248x240x248 mm plných, pevnosti přes P15 do P25</t>
  </si>
  <si>
    <t xml:space="preserve">"zástěna v kanále šířky 70 cm od dieselcentrály" </t>
  </si>
  <si>
    <t>0,7*0,85</t>
  </si>
  <si>
    <t>10</t>
  </si>
  <si>
    <t>317234410</t>
  </si>
  <si>
    <t>Vyzdívka mezi nosníky cihlami pálenými na maltu cementovou</t>
  </si>
  <si>
    <t>-1847998609</t>
  </si>
  <si>
    <t>D07</t>
  </si>
  <si>
    <t>0,16*0,16*3,9*3*1,15</t>
  </si>
  <si>
    <t>11</t>
  </si>
  <si>
    <t>317944323</t>
  </si>
  <si>
    <t>Válcované nosníky dodatečně osazované do připravených otvorů bez zazdění hlav č. 14 až 22</t>
  </si>
  <si>
    <t>411139729</t>
  </si>
  <si>
    <t>280,0/1000</t>
  </si>
  <si>
    <t>12</t>
  </si>
  <si>
    <t>M</t>
  </si>
  <si>
    <t>13010718</t>
  </si>
  <si>
    <t>ocel profilová jakost S235JR (11 375) průřez I (IPN) 160</t>
  </si>
  <si>
    <t>1982797861</t>
  </si>
  <si>
    <t>280,0/1000*1,08</t>
  </si>
  <si>
    <t>13</t>
  </si>
  <si>
    <t>346244381</t>
  </si>
  <si>
    <t>Plentování ocelových válcovaných nosníků jednostranné cihlami na maltu, výška stojiny do 200 mm</t>
  </si>
  <si>
    <t>373997110</t>
  </si>
  <si>
    <t>0,16*3,9*2*1,15</t>
  </si>
  <si>
    <t>Vodorovné konstrukce</t>
  </si>
  <si>
    <t>14</t>
  </si>
  <si>
    <t>417321515</t>
  </si>
  <si>
    <t>Ztužující pásy a věnce z betonu železového (bez výztuže) tř. C 25/30</t>
  </si>
  <si>
    <t>-2056793529</t>
  </si>
  <si>
    <t>beton XC4, XF2</t>
  </si>
  <si>
    <t>0,15*0,5*3,3</t>
  </si>
  <si>
    <t>417351115</t>
  </si>
  <si>
    <t>Bednění bočnic ztužujících pásů a věnců včetně vzpěr zřízení</t>
  </si>
  <si>
    <t>28604643</t>
  </si>
  <si>
    <t>D 26E</t>
  </si>
  <si>
    <t>0,15*2*3,3</t>
  </si>
  <si>
    <t>16</t>
  </si>
  <si>
    <t>417351116</t>
  </si>
  <si>
    <t>Bednění bočnic ztužujících pásů a věnců včetně vzpěr odstranění</t>
  </si>
  <si>
    <t>-1878497383</t>
  </si>
  <si>
    <t>17</t>
  </si>
  <si>
    <t>985676112</t>
  </si>
  <si>
    <t>Výztuž ztužujících věnců z oceli 10 505 (R) nebo BSt 500</t>
  </si>
  <si>
    <t>2062496499</t>
  </si>
  <si>
    <t>16,77/1000</t>
  </si>
  <si>
    <t>Komunikace pozemní</t>
  </si>
  <si>
    <t>18</t>
  </si>
  <si>
    <t>564730101</t>
  </si>
  <si>
    <t>Podklad z kameniva hrubého drceného vel. 16-32 mm plochy do 100 m2 tl 100 mm</t>
  </si>
  <si>
    <t>-267253089</t>
  </si>
  <si>
    <t>Podklad nebo kryt z kameniva hrubého drceného vel. 16-32 mm s rozprostřením a zhutněním plochy jednotlivě do 100 m2, po zhutnění tl. 100 mm</t>
  </si>
  <si>
    <t xml:space="preserve">"chodník ke vchodovým dveřím"   </t>
  </si>
  <si>
    <t>7,8*1,75 - 1,7-0,5</t>
  </si>
  <si>
    <t>19</t>
  </si>
  <si>
    <t>564760101</t>
  </si>
  <si>
    <t>Podklad z kameniva hrubého drceného vel. 16-32 mm plochy do 100 m2 tl 200 mm</t>
  </si>
  <si>
    <t>601960799</t>
  </si>
  <si>
    <t>Podklad nebo kryt z kameniva hrubého drceného vel. 16-32 mm s rozprostřením a zhutněním plochy jednotlivě do 100 m2, po zhutnění tl. 200 mm</t>
  </si>
  <si>
    <t>vjezd mezi vraty a vjezdovou bránou</t>
  </si>
  <si>
    <t>8,25*5,0 + 3,7*8</t>
  </si>
  <si>
    <t>20</t>
  </si>
  <si>
    <t>564761101</t>
  </si>
  <si>
    <t>Podklad z kameniva hrubého drceného vel. 32-63 mm plochy do 100 m2 tl 200 mm</t>
  </si>
  <si>
    <t>-1645802816</t>
  </si>
  <si>
    <t>Podklad nebo kryt z kameniva hrubého drceného vel. 32-63 mm s rozprostřením a zhutněním plochy jednotlivě do 100 m2, po zhutnění tl. 200 mm</t>
  </si>
  <si>
    <t xml:space="preserve">"chodník ke vchodových dveřím"  </t>
  </si>
  <si>
    <t>8*1,95 - 1,7*0,5</t>
  </si>
  <si>
    <t>564771101</t>
  </si>
  <si>
    <t>Podklad z kameniva hrubého drceného vel. 32-63 mm plochy do 100 m2 tl 250 mm</t>
  </si>
  <si>
    <t>-1446885689</t>
  </si>
  <si>
    <t>Podklad nebo kryt z kameniva hrubého drceného vel. 32-63 mm s rozprostřením a zhutněním plochy jednotlivě do 100 m2, po zhutnění tl. 250 mm</t>
  </si>
  <si>
    <t>Vjezd mezi vraty a vjezdovou bránou</t>
  </si>
  <si>
    <t>8,4*5,15 + 3,85*8,15</t>
  </si>
  <si>
    <t>22</t>
  </si>
  <si>
    <t>564801011</t>
  </si>
  <si>
    <t>Podklad ze štěrkodrtě ŠD plochy do 100 m2 tl 30 mm</t>
  </si>
  <si>
    <t>-582456523</t>
  </si>
  <si>
    <t>Podklad ze štěrkodrti ŠD s rozprostřením a zhutněním plochy jednotlivě do 100 m2, po zhutnění tl. 30 mm</t>
  </si>
  <si>
    <t>23</t>
  </si>
  <si>
    <t>596211253</t>
  </si>
  <si>
    <t>Kladení zámkové dlažby komunikací pro pěší strojně tl 60 mm pl do 300 m2</t>
  </si>
  <si>
    <t>314009739</t>
  </si>
  <si>
    <t>Kladení dlažby z betonových zámkových dlaždic komunikací pro pěší strojně s ložem z kameniva těženého nebo drceného tl. do 40 mm, s vyplněním spár s dvojitým hutněním, vibrováním a se smetením přebytečného materiálu na krajnici tl. 60 mm do 300 m2</t>
  </si>
  <si>
    <t>"Chodník ke vchodovým dveřím"</t>
  </si>
  <si>
    <t>24</t>
  </si>
  <si>
    <t>59245018</t>
  </si>
  <si>
    <t>dlažba tvar obdélník betonová 200x100x60mm přírodní</t>
  </si>
  <si>
    <t>1561002079</t>
  </si>
  <si>
    <t>11,45*1,02 'Přepočtené koeficientem množství</t>
  </si>
  <si>
    <t>25</t>
  </si>
  <si>
    <t>596212212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</si>
  <si>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př</t>
  </si>
  <si>
    <t>1595474890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</si>
  <si>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přes 100 do 300 m2</t>
  </si>
  <si>
    <t>26</t>
  </si>
  <si>
    <t>59245020</t>
  </si>
  <si>
    <t>dlažba tvar obdélník betonová 200x100x80mm přírodní</t>
  </si>
  <si>
    <t>1182950910</t>
  </si>
  <si>
    <t>70,85*1,15</t>
  </si>
  <si>
    <t>27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</si>
  <si>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</si>
  <si>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</si>
  <si>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m</t>
  </si>
  <si>
    <t>1884878327</t>
  </si>
  <si>
    <t xml:space="preserve">nájezdový </t>
  </si>
  <si>
    <t>přechodový</t>
  </si>
  <si>
    <t>28</t>
  </si>
  <si>
    <t>916991121</t>
  </si>
  <si>
    <t>Lože pod obrubníky, krajníky nebo obruby z dlažebních kostek z betonu prostého</t>
  </si>
  <si>
    <t>-1855867293</t>
  </si>
  <si>
    <t>"Vjezd"   23*0,35*0,2</t>
  </si>
  <si>
    <t>"chodník"  12*0,35*0,2</t>
  </si>
  <si>
    <t>29</t>
  </si>
  <si>
    <t>59217031</t>
  </si>
  <si>
    <t>obrubník betonový silniční 1000x150x250mm</t>
  </si>
  <si>
    <t>-286725940</t>
  </si>
  <si>
    <t>4*1,1</t>
  </si>
  <si>
    <t>30</t>
  </si>
  <si>
    <t>59217029</t>
  </si>
  <si>
    <t>obrubník betonový silniční nájezdový 1000x150x150mm</t>
  </si>
  <si>
    <t>-1527008237</t>
  </si>
  <si>
    <t>18*1,1</t>
  </si>
  <si>
    <t>31</t>
  </si>
  <si>
    <t>59217030</t>
  </si>
  <si>
    <t>obrubník betonový silniční přechodový 1000x150x150-250mm</t>
  </si>
  <si>
    <t>608997307</t>
  </si>
  <si>
    <t>1*1,15</t>
  </si>
  <si>
    <t>32</t>
  </si>
  <si>
    <t>916231213</t>
  </si>
  <si>
    <t>Osazení chodníkového obrubníku betonového stojatého s boční opěrou do lože z betonu prostého</t>
  </si>
  <si>
    <t>599870134</t>
  </si>
  <si>
    <t>Osazení chodníkového obrubníku betonového se zřízením lože, s vyplněním a zatřením spár cementovou maltou stojatého s boční opěrou z betonu prostého, do lože z betonu prostého</t>
  </si>
  <si>
    <t>8 + 2*2</t>
  </si>
  <si>
    <t>33</t>
  </si>
  <si>
    <t>59217016</t>
  </si>
  <si>
    <t>obrubník betonový chodníkový 1000x80x250mm</t>
  </si>
  <si>
    <t>206181373</t>
  </si>
  <si>
    <t>12*1,02 'Přepočtené koeficientem množství</t>
  </si>
  <si>
    <t>Úpravy povrchů, podlahy a osazování výplní</t>
  </si>
  <si>
    <t>34</t>
  </si>
  <si>
    <t>612131121</t>
  </si>
  <si>
    <t>Penetrační disperzní nátěr vnitřních stěn nanášený ručně</t>
  </si>
  <si>
    <t>458584709</t>
  </si>
  <si>
    <t>Podkladní a spojovací vrstva vnitřních omítaných ploch penetrace disperzní nanášená ručně stěn</t>
  </si>
  <si>
    <t>"z pol. 61232-5302"   13,183</t>
  </si>
  <si>
    <t>"dozdívky oken"  0,63*1,8*4*2*1,15 + 0,63*1,8*4</t>
  </si>
  <si>
    <t>35</t>
  </si>
  <si>
    <t>612325223</t>
  </si>
  <si>
    <t>Vápenocementová štuková omítka malých ploch přes 0,25 do 1 m2 na stěnách</t>
  </si>
  <si>
    <t>kus</t>
  </si>
  <si>
    <t>-1946805407</t>
  </si>
  <si>
    <t>Vápenocementová omítka jednotlivých malých ploch štuková na stěnách, plochy jednotlivě přes 0,25 do 1 m2</t>
  </si>
  <si>
    <t>"zazdění oken"</t>
  </si>
  <si>
    <t>4*2 + 4</t>
  </si>
  <si>
    <t>36</t>
  </si>
  <si>
    <t>612325302</t>
  </si>
  <si>
    <t>Vápenocementová štuková omítka ostění nebo nadpraží</t>
  </si>
  <si>
    <t>CS ÚRS 2022 01</t>
  </si>
  <si>
    <t>1892137267</t>
  </si>
  <si>
    <t>Vápenocementová omítka ostění nebo nadpraží štuková</t>
  </si>
  <si>
    <t>Špalety</t>
  </si>
  <si>
    <t>"nová sekční vrata - vnitřní strana"</t>
  </si>
  <si>
    <t>(3,3 +2*3,62)*0,25</t>
  </si>
  <si>
    <t>"nová okna"  (1,8*3)*0,3*5</t>
  </si>
  <si>
    <t>"vchodové dveře"  (2,14+2,14+1,16)*0,45*1</t>
  </si>
  <si>
    <t>37</t>
  </si>
  <si>
    <t>619995001</t>
  </si>
  <si>
    <t>Začištění omítek kolem oken, dveří, podlah nebo obkladů</t>
  </si>
  <si>
    <t>614865003</t>
  </si>
  <si>
    <t>Začištění omítek (s dodáním hmot)  kolem oken, dveří, podlah, obkladů apod.</t>
  </si>
  <si>
    <t>"nová sekční vrata"</t>
  </si>
  <si>
    <t>3,62+3,62+3,3</t>
  </si>
  <si>
    <t xml:space="preserve">"nová okna"  1,8*3*5  </t>
  </si>
  <si>
    <t>"vchodové dveře"  2,14+2,14+1,16</t>
  </si>
  <si>
    <t>38</t>
  </si>
  <si>
    <t>621131121</t>
  </si>
  <si>
    <t>Penetrační nátěr vnějších podhledů nanášený ručně</t>
  </si>
  <si>
    <t>-315273140</t>
  </si>
  <si>
    <t>Podkladní a spojovací vrstva vnějších omítaných ploch penetrace nanášená ručně podhledů</t>
  </si>
  <si>
    <t>"špalety"</t>
  </si>
  <si>
    <t>"nová sekční vrata"  3,3*0,5</t>
  </si>
  <si>
    <t>"nová okna"   1,8*0,3*5</t>
  </si>
  <si>
    <t>"vchodové dveře"   1,16*0,45*1</t>
  </si>
  <si>
    <t>"2x penetrační nátěr"   4,872</t>
  </si>
  <si>
    <t>39</t>
  </si>
  <si>
    <t>621142001</t>
  </si>
  <si>
    <t>Potažení vnějších podhledů sklovláknitým pletivem vtlačeným do tenkovrstvé hmoty</t>
  </si>
  <si>
    <t>1577844422</t>
  </si>
  <si>
    <t>Potažení vnějších ploch pletivem v ploše nebo pruzích, na plném podkladu sklovláknitým vtlačením do tmelu podhledů</t>
  </si>
  <si>
    <t>"z pol. 62114-2001"   4,872</t>
  </si>
  <si>
    <t>40</t>
  </si>
  <si>
    <t>621321121</t>
  </si>
  <si>
    <t>Vápenocementová omítka hladká jednovrstvá vnějších podhledů nanášená ručně</t>
  </si>
  <si>
    <t>-868747452</t>
  </si>
  <si>
    <t>Omítka vápenocementová vnějších ploch nanášená ručně jednovrstvá, tloušťky do 15 mm hladká podhledů</t>
  </si>
  <si>
    <t>41</t>
  </si>
  <si>
    <t>622131121</t>
  </si>
  <si>
    <t>Penetrační nátěr vnějších stěn nanášený ručně</t>
  </si>
  <si>
    <t>-1396919241</t>
  </si>
  <si>
    <t>Podkladní a spojovací vrstva vnějších omítaných ploch penetrace nanášená ručně stěn</t>
  </si>
  <si>
    <t>"nová sekční vrata"  (0,25+0,25+3,6+3,6)*0,5*1</t>
  </si>
  <si>
    <t>"nová okna" (0,15+0,5)* (1,8*3)*5</t>
  </si>
  <si>
    <t>"vchodové dveře" (2,14+2,14+1,16)*0,5*1</t>
  </si>
  <si>
    <t>"zazdívky oken"</t>
  </si>
  <si>
    <t>(0,63*1,8*4*2 + 0,63*1,8*4 + 0,6*0,6)*1,15</t>
  </si>
  <si>
    <t>"2x penetrační nátěr"  40,183</t>
  </si>
  <si>
    <t>42</t>
  </si>
  <si>
    <t>622142001</t>
  </si>
  <si>
    <t>Potažení vnějších stěn sklovláknitým pletivem vtlačeným do tenkovrstvé hmoty</t>
  </si>
  <si>
    <t>-697631719</t>
  </si>
  <si>
    <t>Potažení vnějších ploch pletivem v ploše nebo pruzích, na plném podkladu sklovláknitým vtlačením do tmelu stěn</t>
  </si>
  <si>
    <t>"z pol. 62232-1121"  40,183</t>
  </si>
  <si>
    <t>43</t>
  </si>
  <si>
    <t>622321121</t>
  </si>
  <si>
    <t>Vápenocementová omítka hladká jednovrstvá vnějších stěn nanášená ručně</t>
  </si>
  <si>
    <t>-1387879072</t>
  </si>
  <si>
    <t>Omítka vápenocementová vnějších ploch nanášená ručně jednovrstvá, tloušťky do 15 mm hladká stěn</t>
  </si>
  <si>
    <t>"z pol. 62232-1121"   40,183</t>
  </si>
  <si>
    <t>104</t>
  </si>
  <si>
    <t>631311136</t>
  </si>
  <si>
    <t>Mazanina tl přes 120 do 240 mm z betonu prostého bez zvýšených nároků na prostředí tř. C 25/30</t>
  </si>
  <si>
    <t>1093922304</t>
  </si>
  <si>
    <t>Mazanina z betonu prostého bez zvýšených nároků na prostředí tl. přes 120 do 240 mm tř. C 25/30</t>
  </si>
  <si>
    <t>"dobetonování podlah v místě rušené dieselcentrály a navazujících žlabů"</t>
  </si>
  <si>
    <t>(7,3*3,8 + 4,4*2,9 + 1,4*1,1 + 4,25*1+1,75*1 + 7*0,5+3,5*0,5)*0,2</t>
  </si>
  <si>
    <t>99</t>
  </si>
  <si>
    <t>631312141</t>
  </si>
  <si>
    <t>Doplnění rýh v dosavadních mazaninách betonem prostým</t>
  </si>
  <si>
    <t>467256795</t>
  </si>
  <si>
    <t>Doplnění dosavadních mazanin prostým betonem s dodáním hmot, bez potěru, plochy jednotlivě rýh v dosavadních mazaninách</t>
  </si>
  <si>
    <t>"rušení jámy dieselcentrály a navazujících kanálů - podkladní beton"</t>
  </si>
  <si>
    <t>(3,22*7,3*0,13 + 4*2,9*0,13 + 1,2*0,9*0,13 + (7+3,68)*0,32*0,13 + (3,4+2,6)*0,7*0,13)*1,15</t>
  </si>
  <si>
    <t>105</t>
  </si>
  <si>
    <t>631319013</t>
  </si>
  <si>
    <t>Příplatek k mazanině tl přes 120 do 240 mm za přehlazení povrchu</t>
  </si>
  <si>
    <t>-913546859</t>
  </si>
  <si>
    <t>Příplatek k cenám mazanin za úpravu povrchu mazaniny přehlazením, mazanina tl. přes 120 do 240 mm</t>
  </si>
  <si>
    <t>106</t>
  </si>
  <si>
    <t>631319175</t>
  </si>
  <si>
    <t>Příplatek k mazanině tl přes 120 do 240 mm za stržení povrchu spodní vrstvy před vložením výztuže</t>
  </si>
  <si>
    <t>-698793240</t>
  </si>
  <si>
    <t>Příplatek k cenám mazanin za stržení povrchu spodní vrstvy mazaniny latí před vložením výztuže nebo pletiva pro tl. obou vrstev mazaniny přes 120 do 240 mm</t>
  </si>
  <si>
    <t>(7,3*3,8 + 4,4*2,9 + 1,4*1,1 + 4,25*1+1,75*1 + 7*0,5+3,5*0,5)*0,2*2</t>
  </si>
  <si>
    <t>108</t>
  </si>
  <si>
    <t>631361821</t>
  </si>
  <si>
    <t>Výztuž mazanin betonářskou ocelí 10 505</t>
  </si>
  <si>
    <t>1828015546</t>
  </si>
  <si>
    <t>Výztuž mazanin 10 505 (R) nebo BSt 500</t>
  </si>
  <si>
    <t>107</t>
  </si>
  <si>
    <t>631362021</t>
  </si>
  <si>
    <t>Výztuž mazanin svařovanými sítěmi Kari</t>
  </si>
  <si>
    <t>-1692391577</t>
  </si>
  <si>
    <t>Výztuž mazanin ze svařovaných sítí z drátů typu KARI</t>
  </si>
  <si>
    <t>"2x kari síť KY 81 tl. 8mm oka 100/100 mm"</t>
  </si>
  <si>
    <t>( 1,35*1,05 + (3,5+7)*0,45 + (3,5+1,75)*0,95)*0,00799*1,2*2</t>
  </si>
  <si>
    <t>111</t>
  </si>
  <si>
    <t>965046111</t>
  </si>
  <si>
    <t>Broušení stávajících betonových podlah úběr do 3 mm</t>
  </si>
  <si>
    <t>1990754562</t>
  </si>
  <si>
    <t>Úprava povrchu po dobetonování kanálů a jámy po dieselcentrále</t>
  </si>
  <si>
    <t>7,3*3,8 + 4,4*2,9 + 1,4*1,1 + 4,25*1+1,75*1 + 7*0,5+3,5*0,5</t>
  </si>
  <si>
    <t>Trubní vedení</t>
  </si>
  <si>
    <t>44</t>
  </si>
  <si>
    <t>359901212</t>
  </si>
  <si>
    <t>Monitoring stok (kamerový systém) jakékoli výšky stávající kanalizace</t>
  </si>
  <si>
    <t>-748930477</t>
  </si>
  <si>
    <t>100</t>
  </si>
  <si>
    <t>45</t>
  </si>
  <si>
    <t>R-859900111</t>
  </si>
  <si>
    <t>D + M napojení liniového odvodnění DN 110 na kanalizaci</t>
  </si>
  <si>
    <t>-1993012114</t>
  </si>
  <si>
    <t>Kompletní konstrukce - výkop, pískový obsyp, zásyp, kanalizační potrubí, napojení na stávající rozvod dešťové kanalizace"</t>
  </si>
  <si>
    <t>46</t>
  </si>
  <si>
    <t>R-859901111</t>
  </si>
  <si>
    <t>Vyčištění kanalizace do DN 250</t>
  </si>
  <si>
    <t>1774257624</t>
  </si>
  <si>
    <t>Vyčištění kanalizace DN 250-DN500</t>
  </si>
  <si>
    <t>Ostatní konstrukce a práce, bourání</t>
  </si>
  <si>
    <t>47</t>
  </si>
  <si>
    <t>764002851</t>
  </si>
  <si>
    <t>Demontáž klempířských konstrukcí oplechování parapetů do suti</t>
  </si>
  <si>
    <t>264554742</t>
  </si>
  <si>
    <t>D06</t>
  </si>
  <si>
    <t>1,78*3+1,79+1,79*2</t>
  </si>
  <si>
    <t>D09</t>
  </si>
  <si>
    <t>1,78*3+1,79+1,8+1,79*2</t>
  </si>
  <si>
    <t>114</t>
  </si>
  <si>
    <t>953171021</t>
  </si>
  <si>
    <t>Osazování poklopů litinových nebo ocelových hm do 50 kg - nádrže</t>
  </si>
  <si>
    <t>1908437148</t>
  </si>
  <si>
    <t>Osazování kovových předmětů poklopů litinových nebo ocelových včetně rámů, hmotnosti do 50 kg</t>
  </si>
  <si>
    <t>"V místě stávajícího kanálu - u navržené zazdívky z vápenopískových cihel"   1</t>
  </si>
  <si>
    <t>115</t>
  </si>
  <si>
    <t>63126035</t>
  </si>
  <si>
    <t>poklop zátěžový kompozitní hranatý (otvor do 600mm) D400</t>
  </si>
  <si>
    <t>-1629214840</t>
  </si>
  <si>
    <t>112</t>
  </si>
  <si>
    <t>953943121</t>
  </si>
  <si>
    <t>Osazování výrobků do 1 kg/kus do betonu</t>
  </si>
  <si>
    <t>-750722498</t>
  </si>
  <si>
    <t>Osazování drobných kovových předmětů výrobků ostatních jinde neuvedených do betonu se zajištěním polohy k bednění či k výztuži před zabetonováním hmotnosti do 1 kg/kus</t>
  </si>
  <si>
    <t xml:space="preserve">"pracovní spára po zabetonování jámy a žlabů dieselcentrály" </t>
  </si>
  <si>
    <t>57,5/2,5</t>
  </si>
  <si>
    <t>113</t>
  </si>
  <si>
    <t>R-999001</t>
  </si>
  <si>
    <t>DILEX-EZ70 Pracovní spára PVC 2,5m</t>
  </si>
  <si>
    <t>ks</t>
  </si>
  <si>
    <t>-52693421</t>
  </si>
  <si>
    <t>DILEX-EZ70 Dilatace PVC 2,5m</t>
  </si>
  <si>
    <t>116</t>
  </si>
  <si>
    <t>965042231</t>
  </si>
  <si>
    <t>Bourání podkladů pod dlažby nebo mazanin betonových nebo z litého asfaltu tl přes 100 mm pl do 4 m2</t>
  </si>
  <si>
    <t>753299962</t>
  </si>
  <si>
    <t>Bourání mazanin betonových nebo z litého asfaltu tl. přes 100 mm, plochy do 4 m2</t>
  </si>
  <si>
    <t>"jáma dieselcentrály"  (0,7+0,2)*7,3*0,2*2</t>
  </si>
  <si>
    <t>"kanály"   2,9*0,2*0,2*2 + 1,4*0,2*0,2 + 0,9*0,2*0,2 + 2,75*0,15*0,2 + 4,25*0,15*0,2 + 3,4*0,15*0,2 + 1,75*0,15*0,2</t>
  </si>
  <si>
    <t>6,68*0,13*0,2 + 3,55*0,13*0,2</t>
  </si>
  <si>
    <t>98</t>
  </si>
  <si>
    <t>976085311</t>
  </si>
  <si>
    <t>Vybourání kanalizačních rámů včetně poklopů nebo mříží pl do 0,6 m2</t>
  </si>
  <si>
    <t>-1051138887</t>
  </si>
  <si>
    <t>Vybourání drobných zámečnických a jiných konstrukcí kanalizačních rámů litinových, z rýhovaného plechu nebo betonových včetně poklopů nebo mříží, plochy do 0,60 m2</t>
  </si>
  <si>
    <t>"stávající poklopy kanálů od dieselcentrály"</t>
  </si>
  <si>
    <t>(4,0*2,9 + 1,2*0,9 + 11*0,32 + 6,7*0,7)/0,6</t>
  </si>
  <si>
    <t>977311113</t>
  </si>
  <si>
    <t>Řezání stávajících betonových mazanin nevyztužených hl do 150 mm</t>
  </si>
  <si>
    <t>1170585408</t>
  </si>
  <si>
    <t>Řezání stávajících betonových mazanin bez vyztužení hloubky přes 100 do 150 mm</t>
  </si>
  <si>
    <t>"jáma dieselcentrály - otvor v půdoryse o 20 cm rozšířen"</t>
  </si>
  <si>
    <t>7,3*2 + (3,4+0,2+0,2)*2 - 0,7-3,8</t>
  </si>
  <si>
    <t xml:space="preserve">"kanály" 1,4+1,1 +2,9+2,9+4,4 + 6,68+3,68+0,5+0,5 + 2,75+4,25+3,25+1,75 </t>
  </si>
  <si>
    <t>48</t>
  </si>
  <si>
    <t>R-766691914</t>
  </si>
  <si>
    <t>Ostatní práce vyvěšení nebo zavěšení křídel - likvidace plochy do 2 m2</t>
  </si>
  <si>
    <t>1193885364</t>
  </si>
  <si>
    <t>49</t>
  </si>
  <si>
    <t>949101112</t>
  </si>
  <si>
    <t>Lešení pomocné pracovní pro objekty pozemních staveb pro zatížení do 150 kg/m2, o výšce lešeňové podlahy přes 1,9 do 3,5 m</t>
  </si>
  <si>
    <t>1041574535</t>
  </si>
  <si>
    <t>16,5*7,03</t>
  </si>
  <si>
    <t>50</t>
  </si>
  <si>
    <t>952901111</t>
  </si>
  <si>
    <t>Vyčištění budov nebo objektů před předáním do užívání budov bytové nebo občanské výstavby, světlé výšky podlaží do 4 m</t>
  </si>
  <si>
    <t>434773655</t>
  </si>
  <si>
    <t>16,5*7,03 + "vchodové dveře"  2,58*1,31</t>
  </si>
  <si>
    <t>51</t>
  </si>
  <si>
    <t>R-96_003</t>
  </si>
  <si>
    <t>DMT čistícího roštu před vchodem</t>
  </si>
  <si>
    <t>395363104</t>
  </si>
  <si>
    <t>52</t>
  </si>
  <si>
    <t>961044111</t>
  </si>
  <si>
    <t>Bourání základů z betonu prostého</t>
  </si>
  <si>
    <t>1113237660</t>
  </si>
  <si>
    <t>D03</t>
  </si>
  <si>
    <t>lože liniového žlabu</t>
  </si>
  <si>
    <t>4,5*0,25*0,3</t>
  </si>
  <si>
    <t>53</t>
  </si>
  <si>
    <t>962032231</t>
  </si>
  <si>
    <t>Bourání zdiva nadzákladového z cihel nebo tvárnic z cihel pálených nebo vápenopískových, na maltu vápennou nebo vápenocementovou, objemu přes 1 m3</t>
  </si>
  <si>
    <t>1360060761</t>
  </si>
  <si>
    <t>0,17*(2,98*3,56-1,15*2,1)</t>
  </si>
  <si>
    <t>(0,5*3,3*3,36-0,35*1,79*1,8)</t>
  </si>
  <si>
    <t>54</t>
  </si>
  <si>
    <t>962031133</t>
  </si>
  <si>
    <t>Bourání příček z cihel pálených na MVC tl do 150 mm</t>
  </si>
  <si>
    <t>1147973662</t>
  </si>
  <si>
    <t>Bourání příček z cihel, tvárnic nebo příčkovek z cihel pálených, plných nebo dutých na maltu vápennou nebo vápenocementovou, tl. do 150 mm</t>
  </si>
  <si>
    <t>"vybourání parapetu ve stávajících oknech"</t>
  </si>
  <si>
    <t>(0,6*1,8+0,1*1,8)*6</t>
  </si>
  <si>
    <t>55</t>
  </si>
  <si>
    <t>966008232</t>
  </si>
  <si>
    <t>Bourání odvodňovacího žlabu s odklizením a uložením vybouraného materiálu na skládku na vzdálenost do 10 m nebo s naložením na dopravní prostředek plastového s krycím roštem šířky přes 200 mm</t>
  </si>
  <si>
    <t>-1337482597</t>
  </si>
  <si>
    <t>4,5</t>
  </si>
  <si>
    <t>56</t>
  </si>
  <si>
    <t>967031733</t>
  </si>
  <si>
    <t>Přisekání (špicování) plošné nebo rovných ostění zdiva z cihel pálených plošné, na maltu vápennou nebo vápenocementovou, tl. na maltu vápennou nebo vápenocementovou, tl. do 150 mm</t>
  </si>
  <si>
    <t>639343009</t>
  </si>
  <si>
    <t>"vchodové dveře"   (0,25*2,16*2 + 1,16*0,25)*1,15</t>
  </si>
  <si>
    <t>"okna"  (0,15*1,8*2*5 + 1,8*0,15*5)*1,15</t>
  </si>
  <si>
    <t>57</t>
  </si>
  <si>
    <t>968062376</t>
  </si>
  <si>
    <t>Vybourání dřevěných rámů oken s křídly, dveřních zárubní, vrat, stěn, ostění nebo obkladů rámů oken s křídly zdvojených, plochy do 4 m2</t>
  </si>
  <si>
    <t>830685617</t>
  </si>
  <si>
    <t>1,16*2,14</t>
  </si>
  <si>
    <t>58</t>
  </si>
  <si>
    <t>R-968072875</t>
  </si>
  <si>
    <t>Vybourání kovových mříží oken plochy do 2 m2</t>
  </si>
  <si>
    <t>1665008042</t>
  </si>
  <si>
    <t>1,78*1,8*6</t>
  </si>
  <si>
    <t>59</t>
  </si>
  <si>
    <t>R-968072945</t>
  </si>
  <si>
    <t>Vybourání betonových rámů oken s křídly, dveřních zárubní, vrat, stěn, ostění nebo obkladů okenních rámů s křídly jednoduchých, plochy do 2 m2</t>
  </si>
  <si>
    <t>-752967107</t>
  </si>
  <si>
    <t>1,78*0,63*2+1,79*0,63*3</t>
  </si>
  <si>
    <t>60</t>
  </si>
  <si>
    <t>R-968072947</t>
  </si>
  <si>
    <t>Vybourání betonových rámů oken s křídly, dveřních zárubní, vrat, stěn, ostění nebo obkladů okenních rámů s křídly jednoduchých, plochy do 5 m2</t>
  </si>
  <si>
    <t>-2025064435</t>
  </si>
  <si>
    <t>1,79*2,4*7</t>
  </si>
  <si>
    <t>61</t>
  </si>
  <si>
    <t>974031666</t>
  </si>
  <si>
    <t>Vysekání rýh ve zdivu cihelném na maltu vápennou nebo vápenocementovou pro vtahování nosníků do zdí, před vybouráním otvoru do hl. 150 mm, při v. nosníku do 250 mm</t>
  </si>
  <si>
    <t>-1304566952</t>
  </si>
  <si>
    <t>3,9*4*1,15</t>
  </si>
  <si>
    <t>62</t>
  </si>
  <si>
    <t>974235205</t>
  </si>
  <si>
    <t>DMT větracích žaluzií plochy do 4m2 - odvoz a ekologická likvidace</t>
  </si>
  <si>
    <t>-1615762418</t>
  </si>
  <si>
    <t>1,8*0,63*2</t>
  </si>
  <si>
    <t>1,78*1,8</t>
  </si>
  <si>
    <t>63</t>
  </si>
  <si>
    <t>975021211</t>
  </si>
  <si>
    <t>Podchycení nadzákladového zdiva pod stropem tl zdiva do 450 mm</t>
  </si>
  <si>
    <t>-1369483371</t>
  </si>
  <si>
    <t>Podchycení nadzákladového zdiva pod stropem dřevěnou výztuhou nad vybouraným otvorem, pro jakoukoliv délku podchycení, při tl. zdiva do 450 mm</t>
  </si>
  <si>
    <t>"nová sekční vrata"    4,5</t>
  </si>
  <si>
    <t>64</t>
  </si>
  <si>
    <t>997013152</t>
  </si>
  <si>
    <t>Vnitrostaveništní doprava suti a vybouraných hmot vodorovně do 50 m svisle s omezením mechanizace pro budovy a haly výšky přes 6 do 9 m</t>
  </si>
  <si>
    <t>-1971284737</t>
  </si>
  <si>
    <t>35,384+0,11</t>
  </si>
  <si>
    <t>65</t>
  </si>
  <si>
    <t>997013501</t>
  </si>
  <si>
    <t>Odvoz suti a vybouraných hmot na skládku nebo meziskládku se složením, na vzdálenost do 1 km</t>
  </si>
  <si>
    <t>784354486</t>
  </si>
  <si>
    <t>66</t>
  </si>
  <si>
    <t>997013509</t>
  </si>
  <si>
    <t>Odvoz suti a vybouraných hmot na skládku nebo meziskládku se složením, na vzdálenost Příplatek k ceně za každý další i započatý 1 km přes 1 km</t>
  </si>
  <si>
    <t>-1274820569</t>
  </si>
  <si>
    <t>(35,384+0,11)*19 "Přepočtené koeficientem množství</t>
  </si>
  <si>
    <t>67</t>
  </si>
  <si>
    <t>997013631</t>
  </si>
  <si>
    <t>Poplatek za uložení stavebního odpadu na skládce (skládkovné) směsného stavebního a demoličního zatříděného do Katalogu odpadů pod kódem 17 09 04</t>
  </si>
  <si>
    <t>540680420</t>
  </si>
  <si>
    <t>68</t>
  </si>
  <si>
    <t>R-999_001_02</t>
  </si>
  <si>
    <t>Provedení nového odvětrání kotle - kompletně dle výkresu D05</t>
  </si>
  <si>
    <t>-721552987</t>
  </si>
  <si>
    <t>D05</t>
  </si>
  <si>
    <t>69</t>
  </si>
  <si>
    <t>R-999_001_03</t>
  </si>
  <si>
    <t>Odsunutí odkouření a nasávání kotle - kompletně dle výkresu D05</t>
  </si>
  <si>
    <t>1301490482</t>
  </si>
  <si>
    <t>70</t>
  </si>
  <si>
    <t>R-99909110X</t>
  </si>
  <si>
    <t>D + M čistícího roštu před vchodem</t>
  </si>
  <si>
    <t>1420224711</t>
  </si>
  <si>
    <t>997</t>
  </si>
  <si>
    <t>Přesun sutě</t>
  </si>
  <si>
    <t>117</t>
  </si>
  <si>
    <t>997002611</t>
  </si>
  <si>
    <t>Nakládání suti a vybouraných hmot</t>
  </si>
  <si>
    <t>-330519324</t>
  </si>
  <si>
    <t>Nakládání suti a vybouraných hmot na dopravní prostředek pro vodorovné přemístění</t>
  </si>
  <si>
    <t>998</t>
  </si>
  <si>
    <t>Přesun hmot</t>
  </si>
  <si>
    <t>71</t>
  </si>
  <si>
    <t>998017002</t>
  </si>
  <si>
    <t>Přesun hmot pro budovy občanské výstavby, bydlení, výrobu a služby s omezením mechanizace vodorovná dopravní vzdálenost do 100 m pro budovy s jakoukoliv nosnou konstrukcí výšky přes 6 do 12 m</t>
  </si>
  <si>
    <t>-170911541</t>
  </si>
  <si>
    <t>PSV</t>
  </si>
  <si>
    <t>Práce a dodávky PSV</t>
  </si>
  <si>
    <t>713</t>
  </si>
  <si>
    <t>Izolace tepelné</t>
  </si>
  <si>
    <t>101</t>
  </si>
  <si>
    <t>713121211</t>
  </si>
  <si>
    <t>Montáž izolace tepelné podlah volně kladenými okrajovými pásky</t>
  </si>
  <si>
    <t>-1923395124</t>
  </si>
  <si>
    <t>Montáž tepelné izolace podlah okrajovými pásky kladenými volně</t>
  </si>
  <si>
    <t>(3,8+3,8+7,3+7,3) + (4,4+4,4+2,9+2,9) + (1,4+1,45+1,1+1,1) + (2,6+3,5+1+1,75+2,65) + (4+7+0,5+6,55+3,5+0,5)</t>
  </si>
  <si>
    <t>103</t>
  </si>
  <si>
    <t>RKW.1119</t>
  </si>
  <si>
    <t>pásek okrajový ROCKWOOL STEPROCK š 120 mm tl.12 mm</t>
  </si>
  <si>
    <t>-1670251825</t>
  </si>
  <si>
    <t>75,4*1,05 'Přepočtené koeficientem množství</t>
  </si>
  <si>
    <t>733</t>
  </si>
  <si>
    <t>Ústřední vytápění - rozvodné potrubí</t>
  </si>
  <si>
    <t>72</t>
  </si>
  <si>
    <t>R-733120001</t>
  </si>
  <si>
    <t>Úprava rozvodu ÚT v místě osazení nových sekčních vrat vč stavebních prací - komplet (D+M)</t>
  </si>
  <si>
    <t>soub</t>
  </si>
  <si>
    <t>148078429</t>
  </si>
  <si>
    <t>" v místě nových sekčních vrat bude stávající rozvot ÚT vedený po stěně zrušen"</t>
  </si>
  <si>
    <t>"nový rozvod ÚT bude umístěn do podlahy  objektu vč. osazení odvzdušnění a ochrany potrubí termaizolačními  trubicemi"    1</t>
  </si>
  <si>
    <t>764</t>
  </si>
  <si>
    <t>Konstrukce klempířské</t>
  </si>
  <si>
    <t>73</t>
  </si>
  <si>
    <t>998764202</t>
  </si>
  <si>
    <t>Přesun hmot pro konstrukce klempířské stanovený procentní sazbou (%) z ceny vodorovná dopravní vzdálenost do 50 m v objektech výšky přes 6 do 12 m</t>
  </si>
  <si>
    <t>%</t>
  </si>
  <si>
    <t>2132099482</t>
  </si>
  <si>
    <t>74</t>
  </si>
  <si>
    <t>R- P/03</t>
  </si>
  <si>
    <t>D + M parapet 1800/180 - Al plech - kompletně dle výkresu D26G</t>
  </si>
  <si>
    <t>1403131422</t>
  </si>
  <si>
    <t>D + M parapet 900/180 - Al plech - kompletně dle výkresu D26G</t>
  </si>
  <si>
    <t>1,8*5</t>
  </si>
  <si>
    <t>766</t>
  </si>
  <si>
    <t>Konstrukce truhlářské</t>
  </si>
  <si>
    <t>75</t>
  </si>
  <si>
    <t>998766202</t>
  </si>
  <si>
    <t>Přesun hmot pro konstrukce truhlářské stanovený procentní sazbou (%) z ceny vodorovná dopravní vzdálenost do 50 m v objektech výšky přes 6 do 12 m</t>
  </si>
  <si>
    <t>1200020596</t>
  </si>
  <si>
    <t>76</t>
  </si>
  <si>
    <t>R- PL/04</t>
  </si>
  <si>
    <t>D + M okno plast 1800/1800 - kompletně dle výkresu D 26A</t>
  </si>
  <si>
    <t>1202609972</t>
  </si>
  <si>
    <t>77</t>
  </si>
  <si>
    <t>R- PV/03</t>
  </si>
  <si>
    <t>D + M parapet vnitřní laminát 1800/340 - kompletně dle výkresu D 26B</t>
  </si>
  <si>
    <t>mb</t>
  </si>
  <si>
    <t>-1252949917</t>
  </si>
  <si>
    <t>78</t>
  </si>
  <si>
    <t>R- VO/14</t>
  </si>
  <si>
    <t>D + M dveře vnější plast 1130/2120 - kompletně dle výkresu D 26A</t>
  </si>
  <si>
    <t>-694924286</t>
  </si>
  <si>
    <t>767</t>
  </si>
  <si>
    <t>Konstrukce zámečnické</t>
  </si>
  <si>
    <t>79</t>
  </si>
  <si>
    <t>998767202</t>
  </si>
  <si>
    <t>Přesun hmot pro zámečnické konstrukce stanovený procentní sazbou (%) z ceny vodorovná dopravní vzdálenost do 50 m v objektech výšky přes 6 do 12 m</t>
  </si>
  <si>
    <t>-1170922614</t>
  </si>
  <si>
    <t>80</t>
  </si>
  <si>
    <t>R- M/03</t>
  </si>
  <si>
    <t>Repase stávající mříže 1800/2250, úprava na rozměr 1800/1700 - kompletně dle výkresu D26F</t>
  </si>
  <si>
    <t>-1059773425</t>
  </si>
  <si>
    <t>"demontáž - 6 ks, zpětná montáž 5 ks"   5</t>
  </si>
  <si>
    <t>81</t>
  </si>
  <si>
    <t>R- Z/01</t>
  </si>
  <si>
    <t>D + M sekčních vrat s vloženými dveřmi do otvoru 3300/2620 - kompletně dle výkresu D 26E</t>
  </si>
  <si>
    <t>1044819072</t>
  </si>
  <si>
    <t>82</t>
  </si>
  <si>
    <t>R- Z/10</t>
  </si>
  <si>
    <t>Lemující profil nájezdové hrany vrat - kompletně dle výkresu D 26E</t>
  </si>
  <si>
    <t>1654515869</t>
  </si>
  <si>
    <t>Lemující profil</t>
  </si>
  <si>
    <t>83</t>
  </si>
  <si>
    <t>R- Z/03</t>
  </si>
  <si>
    <t>D + M ocelová ŽP mříž 1370/2320 - kompletně dle výkresu D 26E</t>
  </si>
  <si>
    <t>112775351</t>
  </si>
  <si>
    <t>84</t>
  </si>
  <si>
    <t>R- Z/11</t>
  </si>
  <si>
    <t>D + M liniové odvodnění s krycím roštem -  dle výkresu D 26E</t>
  </si>
  <si>
    <t>-2065756610</t>
  </si>
  <si>
    <t>D + M liniové odvodnění s krycím roštem - kompletně dle výkresu D 26E</t>
  </si>
  <si>
    <t>"zredukováno na délku 8,5m"  8,5</t>
  </si>
  <si>
    <t>784</t>
  </si>
  <si>
    <t>Dokončovací práce - malby a tapety</t>
  </si>
  <si>
    <t>85</t>
  </si>
  <si>
    <t>784111005</t>
  </si>
  <si>
    <t>Oprášení (ometení ) podkladu v místnostech v přes 5,00 m</t>
  </si>
  <si>
    <t>628679686</t>
  </si>
  <si>
    <t>Oprášení (ometení) podkladu v místnostech výšky přes 5,00 m</t>
  </si>
  <si>
    <t>"z pol. 78481-1101"    355,639</t>
  </si>
  <si>
    <t>86</t>
  </si>
  <si>
    <t>784121001</t>
  </si>
  <si>
    <t>Oškrabání malby v místnostech výšky do 3,80 m</t>
  </si>
  <si>
    <t>-1126477647</t>
  </si>
  <si>
    <t>87</t>
  </si>
  <si>
    <t>784121011</t>
  </si>
  <si>
    <t>Rozmývání podkladu po oškrabání malby v místnostech výšky do 3,80 m</t>
  </si>
  <si>
    <t>1488256628</t>
  </si>
  <si>
    <t>88</t>
  </si>
  <si>
    <t>784161205</t>
  </si>
  <si>
    <t>Lokální vyrovnání podkladu sádrovou stěrkou pl do 0,1 m2 v místnostech v přes 5,00 m</t>
  </si>
  <si>
    <t>1767936054</t>
  </si>
  <si>
    <t>Lokální vyrovnání podkladu sádrovou stěrkou, tloušťky do 3 mm, plochy do 0,1 m2 v místnostech výšky přes 5,00 m</t>
  </si>
  <si>
    <t>89</t>
  </si>
  <si>
    <t>784161215</t>
  </si>
  <si>
    <t>Lokální vyrovnání podkladu sádrovou stěrkou pl přes 0,1 do 0,25 m2 v místnostech v přes 5,00 m</t>
  </si>
  <si>
    <t>-1083147402</t>
  </si>
  <si>
    <t>Lokální vyrovnání podkladu sádrovou stěrkou, tloušťky do 3 mm, plochy přes 0,1 do 0,25 m2 v místnostech výšky přes 5,00 m</t>
  </si>
  <si>
    <t>90</t>
  </si>
  <si>
    <t>784171005</t>
  </si>
  <si>
    <t>Olepování vnitřních ploch páskou v místnostech v přes 5,00 m</t>
  </si>
  <si>
    <t>-772018478</t>
  </si>
  <si>
    <t>Olepování vnitřních ploch (materiál ve specifikaci) včetně pozdějšího odlepení páskou nebo fólií v místnostech výšky přes 5,00 m</t>
  </si>
  <si>
    <t>91</t>
  </si>
  <si>
    <t>58124840</t>
  </si>
  <si>
    <t>páska malířská z PVC a UV odolná (7 dnů) do š 50mm</t>
  </si>
  <si>
    <t>-273674358</t>
  </si>
  <si>
    <t>60*1,05 'Přepočtené koeficientem množství</t>
  </si>
  <si>
    <t>92</t>
  </si>
  <si>
    <t>784171121</t>
  </si>
  <si>
    <t>Zakrytí nemalovaných ploch (materiál ve specifikaci) včetně pozdějšího odkrytí konstrukcí nebo samostatných prvků např. schodišť, nábytku, radiátorů, zábradlí v místnostech výšky do 3,80</t>
  </si>
  <si>
    <t>1134016073</t>
  </si>
  <si>
    <t>93</t>
  </si>
  <si>
    <t>28323156</t>
  </si>
  <si>
    <t>fólie pro malířské potřeby zakrývací tl 41µ 4x5m</t>
  </si>
  <si>
    <t>1487243267</t>
  </si>
  <si>
    <t>94</t>
  </si>
  <si>
    <t>784181125</t>
  </si>
  <si>
    <t>Hloubková jednonásobná bezbarvá penetrace podkladu v místnostech v přes 5,00 m</t>
  </si>
  <si>
    <t>-944817326</t>
  </si>
  <si>
    <t>Penetrace podkladu jednonásobná hloubková akrylátová bezbarvá v místnostech výšky přes 5,00 m</t>
  </si>
  <si>
    <t>"0P05"</t>
  </si>
  <si>
    <t>(16,5*2 + 7,03*2)*5,6</t>
  </si>
  <si>
    <t>"odpočet vrat"  -3,3*3,62*2</t>
  </si>
  <si>
    <t>95</t>
  </si>
  <si>
    <t>784211115</t>
  </si>
  <si>
    <t>Dvojnásobné bílé malby ze směsí za mokra velmi dobře oděruvzdorných v místnostech v přes 5,00 m</t>
  </si>
  <si>
    <t>-350705635</t>
  </si>
  <si>
    <t>Malby z malířských směsí oděruvzdorných za mokra dvojnásobné, bílé za mokra oděruvzdorné velmi dobře v místnostech výšky přes 5,00 m</t>
  </si>
  <si>
    <t>02 - STŘECHA</t>
  </si>
  <si>
    <t xml:space="preserve">    712 - Povlakové krytiny</t>
  </si>
  <si>
    <t xml:space="preserve">    762 - Konstrukce tesařské</t>
  </si>
  <si>
    <t>113106021</t>
  </si>
  <si>
    <t>Rozebrání dlažeb při překopech komunikací pro pěší z betonových dlaždic ručně</t>
  </si>
  <si>
    <t>-1248316230</t>
  </si>
  <si>
    <t>Rozebrání dlažeb a dílců při překopech inženýrských sítí s přemístěním hmot na skládku na vzdálenost do 3 m nebo s naložením na dopravní prostředek ručně komunikací pro pěší s ložem z kameniva nebo živice a s výplní spár z betonových nebo kameninových dlaždic, desek nebo tvarovek</t>
  </si>
  <si>
    <t>(0,5*0,5*4)*1,15</t>
  </si>
  <si>
    <t>113107012</t>
  </si>
  <si>
    <t>Odstranění podkladu z kameniva těženého tl přes 100 do 200 mm při překopech ručně</t>
  </si>
  <si>
    <t>-407212296</t>
  </si>
  <si>
    <t>Odstranění podkladů nebo krytů při překopech inženýrských sítí s přemístěním hmot na skládku ve vzdálenosti do 3 m nebo s naložením na dopravní prostředek ručně z kameniva těženého, o tl. vrstvy přes 100 do 200 mm</t>
  </si>
  <si>
    <t>8,5*1,15</t>
  </si>
  <si>
    <t>asfalt</t>
  </si>
  <si>
    <t>2,25*1,15</t>
  </si>
  <si>
    <t>113107030</t>
  </si>
  <si>
    <t>Odstranění podkladu z betonu prostého tl do 100 mm při překopech ručně</t>
  </si>
  <si>
    <t>-226997608</t>
  </si>
  <si>
    <t>Odstranění podkladů nebo krytů při překopech inženýrských sítí s přemístěním hmot na skládku ve vzdálenosti do 3 m nebo s naložením na dopravní prostředek ručně z betonu prostého, o tl. vrstvy do 100 mm</t>
  </si>
  <si>
    <t>113107042</t>
  </si>
  <si>
    <t>Odstranění podkladu živičných tl přes 50 do 100 mm při překopech ručně</t>
  </si>
  <si>
    <t>-1282721924</t>
  </si>
  <si>
    <t>Odstranění podkladů nebo krytů při překopech inženýrských sítí s přemístěním hmot na skládku ve vzdálenosti do 3 m nebo s naložením na dopravní prostředek ručně živičných, o tl. vrstvy přes 50 do 100 mm</t>
  </si>
  <si>
    <t>113202111</t>
  </si>
  <si>
    <t>Vytrhání obrub krajníků obrubníků stojatých</t>
  </si>
  <si>
    <t>920300517</t>
  </si>
  <si>
    <t>Vytrhání obrub  s vybouráním lože, s přemístěním hmot na skládku na vzdálenost do 3 m nebo s naložením na dopravní prostředek z krajníků nebo obrubníků stojatých</t>
  </si>
  <si>
    <t>1,0*2</t>
  </si>
  <si>
    <t>121112003</t>
  </si>
  <si>
    <t>Sejmutí ornice tl vrstvy do 200 mm ručně</t>
  </si>
  <si>
    <t>-1055392584</t>
  </si>
  <si>
    <t>Sejmutí ornice ručně při souvislé ploše, tl. vrstvy do 200 mm</t>
  </si>
  <si>
    <t>(29,0-0,5*0,5*4)*1,15</t>
  </si>
  <si>
    <t>10364101</t>
  </si>
  <si>
    <t>zemina pro terénní úpravy -  ornice</t>
  </si>
  <si>
    <t>-510024685</t>
  </si>
  <si>
    <t>(0,5*0,5*4)*1,15*0,2*1,8</t>
  </si>
  <si>
    <t>132212231</t>
  </si>
  <si>
    <t>Hloubení rýh š do 2000 mm v soudržných horninách třídy těžitelnosti I skupiny 3 objemu do 10 m3 při překopech inženýrských sítí ručně</t>
  </si>
  <si>
    <t>1859148723</t>
  </si>
  <si>
    <t>Hloubení rýh šířky přes 800 do 2 000 mm při překopech inženýrských sítí ručně zapažených i nezapažených, s urovnáním dna do předepsaného profilu a spádu objemu do 10 m3 v hornině třídy těžitelnosti I skupiny 3 soudržných</t>
  </si>
  <si>
    <t>jednotlivé figury do 10m3</t>
  </si>
  <si>
    <t>ornice</t>
  </si>
  <si>
    <t>(29,0-0,2*58,0*0,5)*1,15</t>
  </si>
  <si>
    <t>(8,5-17,0*0,5*1,2)*1,15</t>
  </si>
  <si>
    <t>(2,25-4,5*0,5*0,2)*1,15</t>
  </si>
  <si>
    <t>174111101</t>
  </si>
  <si>
    <t>Zásyp jam, šachet rýh nebo kolem objektů sypaninou se zhutněním ručně</t>
  </si>
  <si>
    <t>-975482210</t>
  </si>
  <si>
    <t>Zásyp sypaninou z jakékoliv horniny ručně s uložením výkopku ve vrstvách se zhutněním jam, šachet, rýh nebo kolem objektů v těchto vykopávkách</t>
  </si>
  <si>
    <t>181311103</t>
  </si>
  <si>
    <t>Rozprostření ornice tl vrstvy do 200 mm v rovině nebo ve svahu do 1:5 ručně</t>
  </si>
  <si>
    <t>-477509410</t>
  </si>
  <si>
    <t>Rozprostření a urovnání ornice v rovině nebo ve svahu sklonu do 1:5 ručně při souvislé ploše, tl. vrstvy do 200 mm</t>
  </si>
  <si>
    <t>(29,0)*1,15</t>
  </si>
  <si>
    <t>181411131</t>
  </si>
  <si>
    <t>Založení parkového trávníku výsevem pl do 1000 m2 v rovině a ve svahu do 1:5</t>
  </si>
  <si>
    <t>-662663256</t>
  </si>
  <si>
    <t>Založení trávníku na půdě předem připravené plochy do 1000 m2 výsevem včetně utažení parkového v rovině nebo na svahu do 1:5</t>
  </si>
  <si>
    <t>181911102</t>
  </si>
  <si>
    <t>Úprava pláně v hornině třídy těžitelnosti I skupiny 1 až 2 se zhutněním ručně</t>
  </si>
  <si>
    <t>785209343</t>
  </si>
  <si>
    <t>Úprava pláně vyrovnáním výškových rozdílů ručně v hornině třídy těžitelnosti I skupiny 1 a 2 se zhutněním</t>
  </si>
  <si>
    <t>00572410</t>
  </si>
  <si>
    <t>osivo směs travní parková</t>
  </si>
  <si>
    <t>kg</t>
  </si>
  <si>
    <t>1673706966</t>
  </si>
  <si>
    <t>(29,0)*1,15*0,03</t>
  </si>
  <si>
    <t>1,001*1,15 "Přepočtené koeficientem množství</t>
  </si>
  <si>
    <t>919735112</t>
  </si>
  <si>
    <t>Řezání stávajícího živičného krytu hl přes 50 do 100 mm</t>
  </si>
  <si>
    <t>927626102</t>
  </si>
  <si>
    <t>Řezání stávajícího živičného krytu nebo podkladu  hloubky přes 50 do 100 mm</t>
  </si>
  <si>
    <t>45,0*1,15</t>
  </si>
  <si>
    <t>977311112</t>
  </si>
  <si>
    <t>Řezání stávajících betonových mazanin nevyztužených hl do 100 mm</t>
  </si>
  <si>
    <t>-38460103</t>
  </si>
  <si>
    <t>Řezání stávajících betonových mazanin bez vyztužení hloubky přes 50 do 100 mm</t>
  </si>
  <si>
    <t>17,0*2*1,15</t>
  </si>
  <si>
    <t>566901132</t>
  </si>
  <si>
    <t>Vyspravení podkladu po překopech inženýrských sítí plochy do 15 m2 štěrkodrtí tl. 150 mm</t>
  </si>
  <si>
    <t>-1926835513</t>
  </si>
  <si>
    <t>Vyspravení podkladu po překopech inženýrských sítí plochy do 15 m2 s rozprostřením a zhutněním štěrkodrtí tl. 150 mm</t>
  </si>
  <si>
    <t>566901171</t>
  </si>
  <si>
    <t>Vyspravení podkladu po překopech inženýrských sítí plochy do 15 m2 směsí stmelenou cementem SC 20/25 tl 100 mm</t>
  </si>
  <si>
    <t>-2085681486</t>
  </si>
  <si>
    <t>Vyspravení podkladu po překopech inženýrských sítí plochy do 15 m2 s rozprostřením a zhutněním směsí zpevněnou cementem SC C 20/25 (PB I) tl. 100 mm</t>
  </si>
  <si>
    <t>572340112</t>
  </si>
  <si>
    <t>Vyspravení krytu komunikací po překopech pl do 15 m2 asfaltovým betonem ACO (AB) tl přes 50 do 70 mm</t>
  </si>
  <si>
    <t>-283794839</t>
  </si>
  <si>
    <t>Vyspravení krytu komunikací po překopech inženýrských sítí plochy do 15 m2 asfaltovým betonem ACO (AB), po zhutnění tl. přes 50 do 70 mm</t>
  </si>
  <si>
    <t>599141111</t>
  </si>
  <si>
    <t>Vyplnění spár mezi silničními dílci živičnou zálivkou</t>
  </si>
  <si>
    <t>-548283953</t>
  </si>
  <si>
    <t>Vyplnění spár mezi silničními dílci jakékoliv tloušťky  živičnou zálivkou</t>
  </si>
  <si>
    <t>Osazení silničního obrubníku betonového stojatého s boční opěrou do lože z betonu prostého</t>
  </si>
  <si>
    <t>624936702</t>
  </si>
  <si>
    <t>979021113</t>
  </si>
  <si>
    <t>Očištění vybouraných obrubníků a krajníků silničních při překopech inženýrských sítí</t>
  </si>
  <si>
    <t>-2134696503</t>
  </si>
  <si>
    <t>Očištění vybouraných prvků při překopech inženýrských sítí od spojovacího materiálu s odklizením a uložením očištěných hmot a spojovacího materiálu na skládku do vzdálenosti 10 m nebo naložením na dopravní prostředek obrubníků a krajníků, vybouraných z jakéhokoliv lože a s jakoukoliv výplní spár silničních</t>
  </si>
  <si>
    <t>1860036208</t>
  </si>
  <si>
    <t>Potažení vnějších ploch pletivem  v ploše nebo pruzích, na plném podkladu sklovláknitým vtlačením do tmelu podhledů</t>
  </si>
  <si>
    <t>D05, D06</t>
  </si>
  <si>
    <t>DET.1</t>
  </si>
  <si>
    <t>(0,43+0,1)*83,0*1,15</t>
  </si>
  <si>
    <t>621151011</t>
  </si>
  <si>
    <t>Penetrační silikátový nátěr vnějších pastovitých tenkovrstvých omítek podhledů</t>
  </si>
  <si>
    <t>-672032244</t>
  </si>
  <si>
    <t>Penetrační nátěr vnějších pastovitých tenkovrstvých omítek silikátový paropropustný podhledů</t>
  </si>
  <si>
    <t>621521012</t>
  </si>
  <si>
    <t>Tenkovrstvá silikátová zatíraná omítka zrnitost 1,5 mm vnějších podhledů</t>
  </si>
  <si>
    <t>1166039255</t>
  </si>
  <si>
    <t>Omítka tenkovrstvá silikátová vnějších ploch  probarvená bez penetrace zatíraná (škrábaná ), zrnitost 1,5 mm podhledů</t>
  </si>
  <si>
    <t>-1573261210</t>
  </si>
  <si>
    <t>Potažení vnějších ploch pletivem  v ploše nebo pruzích, na plném podkladu sklovláknitým vtlačením do tmelu stěn</t>
  </si>
  <si>
    <t>(0,375+0,2)*83,0*1,15</t>
  </si>
  <si>
    <t>622143003</t>
  </si>
  <si>
    <t>Montáž omítkových plastových nebo pozinkovaných rohových profilů s tkaninou</t>
  </si>
  <si>
    <t>1213325571</t>
  </si>
  <si>
    <t>Montáž omítkových profilů  plastových, pozinkovaných nebo dřevěných upevněných vtlačením do podkladní vrstvy nebo přibitím rohových s tkaninou</t>
  </si>
  <si>
    <t>2*83,0*1,15</t>
  </si>
  <si>
    <t>55343026</t>
  </si>
  <si>
    <t>profil rohový Pz+PVC pro vnější omítky tl 15mm</t>
  </si>
  <si>
    <t>-1952039518</t>
  </si>
  <si>
    <t>190,9*1,15 "Přepočtené koeficientem množství</t>
  </si>
  <si>
    <t>622151011</t>
  </si>
  <si>
    <t>Penetrační silikátový nátěr vnějších pastovitých tenkovrstvých omítek stěn</t>
  </si>
  <si>
    <t>368706986</t>
  </si>
  <si>
    <t>Penetrační nátěr vnějších pastovitých tenkovrstvých omítek silikátový paropropustný stěn</t>
  </si>
  <si>
    <t>622521012</t>
  </si>
  <si>
    <t>Tenkovrstvá silikátová zatíraná omítka zrnitost 1,5 mm vnějších stěn</t>
  </si>
  <si>
    <t>1829329911</t>
  </si>
  <si>
    <t>Omítka tenkovrstvá silikátová vnějších ploch  probarvená bez penetrace zatíraná (škrábaná ), zrnitost 1,5 mm stěn</t>
  </si>
  <si>
    <t>941111121</t>
  </si>
  <si>
    <t>Montáž lešení řadového trubkového lehkého s podlahami zatížení do 200 kg/m2 š do 1,2 m v do 10 m</t>
  </si>
  <si>
    <t>344990981</t>
  </si>
  <si>
    <t>Montáž lešení řadového trubkového lehkého pracovního s podlahami  s provozním zatížením tř. 3 do 200 kg/m2 šířky tř. W09 přes 0,9 do 1,2 m, výšky do 10 m</t>
  </si>
  <si>
    <t>(17,3+1,2+8,03+1,2+28,28+9,85+1,2+1,2+10,98+1,82)*5,3</t>
  </si>
  <si>
    <t>941111221</t>
  </si>
  <si>
    <t>Příplatek k lešení řadovému trubkovému lehkému s podlahami š 1,2 m v 10 m za první a ZKD den použití</t>
  </si>
  <si>
    <t>-2015595797</t>
  </si>
  <si>
    <t>Montáž lešení řadového trubkového lehkého pracovního s podlahami  s provozním zatížením tř. 3 do 200 kg/m2 Příplatek za první a každý další den použití lešení k ceně -1121</t>
  </si>
  <si>
    <t>429,618*40</t>
  </si>
  <si>
    <t>941111821</t>
  </si>
  <si>
    <t>Demontáž lešení řadového trubkového lehkého s podlahami zatížení do 200 kg/m2 š do 1,2 m v do 10 m</t>
  </si>
  <si>
    <t>-980140980</t>
  </si>
  <si>
    <t>Demontáž lešení řadového trubkového lehkého pracovního s podlahami  s provozním zatížením tř. 3 do 200 kg/m2 šířky tř. W09 přes 0,9 do 1,2 m, výšky do 10 m</t>
  </si>
  <si>
    <t>429,618</t>
  </si>
  <si>
    <t>R- 96_001</t>
  </si>
  <si>
    <t>DMT vodorovné části hromosvodu - odvoz a likvidace</t>
  </si>
  <si>
    <t>-1140917164</t>
  </si>
  <si>
    <t>D04</t>
  </si>
  <si>
    <t>R- 96_002</t>
  </si>
  <si>
    <t>DMT antenních stožárů - odvoz a likvidace</t>
  </si>
  <si>
    <t>1834363411</t>
  </si>
  <si>
    <t>R- 96_003</t>
  </si>
  <si>
    <t>DMT osinkocementových hlavic odvětrání kanalizace - odvoz a ekologická  likvidace ( v souladu se zákonem 541/2020Sb )</t>
  </si>
  <si>
    <t>1988426142</t>
  </si>
  <si>
    <t>R- 96_004</t>
  </si>
  <si>
    <t>DMT plechového odkouření dieselagregátu - odvoz a   likvidace</t>
  </si>
  <si>
    <t>1875902893</t>
  </si>
  <si>
    <t>962032314</t>
  </si>
  <si>
    <t>Bourání pilířů cihelných z dutých nebo plných cihel pálených i nepálených na jakoukoli maltu</t>
  </si>
  <si>
    <t>921483458</t>
  </si>
  <si>
    <t>Bourání zdiva nadzákladového z cihel nebo tvárnic  pilířů cihelných průřezu do 0,36 m2</t>
  </si>
  <si>
    <t>0,57*0,44*0,8*3</t>
  </si>
  <si>
    <t>Vnitrostaveništní doprava suti a vybouraných hmot pro budovy v do 9 m s omezením mechanizace</t>
  </si>
  <si>
    <t>1205817289</t>
  </si>
  <si>
    <t>Vnitrostaveništní doprava suti a vybouraných hmot  vodorovně do 50 m svisle s omezením mechanizace pro budovy a haly výšky přes 6 do 9 m</t>
  </si>
  <si>
    <t>Odvoz suti a vybouraných hmot na skládku nebo meziskládku do 1 km se složením</t>
  </si>
  <si>
    <t>-1968066698</t>
  </si>
  <si>
    <t>Odvoz suti a vybouraných hmot na skládku nebo meziskládku  se složením, na vzdálenost do 1 km</t>
  </si>
  <si>
    <t>Příplatek k odvozu suti a vybouraných hmot na skládku ZKD 1 km přes 1 km</t>
  </si>
  <si>
    <t>-1704929811</t>
  </si>
  <si>
    <t>Odvoz suti a vybouraných hmot na skládku nebo meziskládku  se složením, na vzdálenost Příplatek k ceně za každý další i započatý 1 km přes 1 km</t>
  </si>
  <si>
    <t>9,998*19 "Přepočtené koeficientem množství</t>
  </si>
  <si>
    <t>Poplatek za uložení na skládce (skládkovné) stavebního odpadu směsného kód odpadu 17 09 04</t>
  </si>
  <si>
    <t>-9227028</t>
  </si>
  <si>
    <t>Přesun hmot s omezením mechanizace pro budovy v do 12 m</t>
  </si>
  <si>
    <t>425278616</t>
  </si>
  <si>
    <t>Přesun hmot pro budovy občanské výstavby, bydlení, výrobu a služby  s omezením mechanizace vodorovná dopravní vzdálenost do 100 m pro budovy s jakoukoliv nosnou konstrukcí výšky přes 6 do 12 m</t>
  </si>
  <si>
    <t>712</t>
  </si>
  <si>
    <t>Povlakové krytiny</t>
  </si>
  <si>
    <t>712311101</t>
  </si>
  <si>
    <t>Provedení povlakové krytiny střech do 10° za studena lakem penetračním nebo asfaltovým</t>
  </si>
  <si>
    <t>212108329</t>
  </si>
  <si>
    <t>Provedení povlakové krytiny střech plochých do 10 st. natěradly a tmely za studena nátěrem lakem penetračním nebo asfaltovým</t>
  </si>
  <si>
    <t>střecha nad halou</t>
  </si>
  <si>
    <t>165,0</t>
  </si>
  <si>
    <t>nad provozními místnostmi</t>
  </si>
  <si>
    <t>132,0</t>
  </si>
  <si>
    <t>11163150</t>
  </si>
  <si>
    <t>lak penetrační asfaltový</t>
  </si>
  <si>
    <t>-1444255731</t>
  </si>
  <si>
    <t>371,875*0,00032 'Přepočtené koeficientem množství</t>
  </si>
  <si>
    <t>712341559</t>
  </si>
  <si>
    <t>Provedení povlakové krytiny střech do 10° pásy NAIP přitavením v plné ploše</t>
  </si>
  <si>
    <t>1399419108</t>
  </si>
  <si>
    <t>Provedení povlakové krytiny střech plochých do 10 st. pásy přitavením NAIP v plné ploše</t>
  </si>
  <si>
    <t>R-628361</t>
  </si>
  <si>
    <t>pás těžký asfaltovaný FOALBIT Al S 40</t>
  </si>
  <si>
    <t>-1755934103</t>
  </si>
  <si>
    <t>pás těžký asfaltovaný s Al folií nosnou vložkou</t>
  </si>
  <si>
    <t>297*1,15 "Přepočtené koeficientem množství</t>
  </si>
  <si>
    <t>R-712363502</t>
  </si>
  <si>
    <t>Provedení povlak krytiny mechanicky kotvenou do betonu TI tl do 200 mm krajní pole, budova v do 18m</t>
  </si>
  <si>
    <t>-593042839</t>
  </si>
  <si>
    <t>Provedení povlakové krytiny střech plochých do 10 st. s mechanicky kotvenou izolací včetně položení fólie a horkovzdušného svaření tl. tepelné izolace přes 140 mm do 200 mm budovy výšky do 18 m, kotvené do betonu nebo pórobetonu okraj</t>
  </si>
  <si>
    <t>DET1</t>
  </si>
  <si>
    <t>(0,525*82,65-0,525*0,525*8)</t>
  </si>
  <si>
    <t>DET2</t>
  </si>
  <si>
    <t>(0,525*8,35-0,525*0,525*2)</t>
  </si>
  <si>
    <t>712363504</t>
  </si>
  <si>
    <t>Provedení povlak krytiny mechanicky kotvenou do betonu TI tl přes 140 do 200 mm vnitřní pole, budova v do 18 m</t>
  </si>
  <si>
    <t>1653194668</t>
  </si>
  <si>
    <t>Provedení povlakové krytiny střech plochých do 10° s mechanicky kotvenou izolací včetně položení fólie a horkovzdušného svaření tl. tepelné izolace přes 140 mm do 200 mm budovy výšky do 18 m, kotvené do betonu vnitřní pole</t>
  </si>
  <si>
    <t>krajní a rohová pole</t>
  </si>
  <si>
    <t>-0,525*82,65</t>
  </si>
  <si>
    <t>-0,525*8,35</t>
  </si>
  <si>
    <t>712363506</t>
  </si>
  <si>
    <t>Provedení povlak krytiny mechanicky kotvenou do betonu TI tl přes 140 do 200 mm rohové pole, budova v do 18 m</t>
  </si>
  <si>
    <t>1214239760</t>
  </si>
  <si>
    <t>Provedení povlakové krytiny střech plochých do 10° s mechanicky kotvenou izolací včetně položení fólie a horkovzdušného svaření tl. tepelné izolace přes 140 mm do 200 mm budovy výšky do 18 m, kotvené do betonu rohové pole</t>
  </si>
  <si>
    <t>(0,525*0,525*8)</t>
  </si>
  <si>
    <t>(0,525*0,525*2)</t>
  </si>
  <si>
    <t>R-2832201</t>
  </si>
  <si>
    <t>fólie hydroizolační střešní FATRAFOL 810 tl 1,5 mm š 1300 mm šedá</t>
  </si>
  <si>
    <t>-256567989</t>
  </si>
  <si>
    <t>fólie hydroizolační střešní mPVC, tl. 1,5 mm š 1300 mm šedá</t>
  </si>
  <si>
    <t>47,775*1,15 "Přepočtené koeficientem množství</t>
  </si>
  <si>
    <t>712391171</t>
  </si>
  <si>
    <t>Provedení povlakové krytiny střech do 10° podkladní textilní vrstvy</t>
  </si>
  <si>
    <t>2038038250</t>
  </si>
  <si>
    <t>Provedení povlakové krytiny střech plochých do 10 st. -ostatní práce provedení vrstvy textilní podkladní</t>
  </si>
  <si>
    <t>R-6931114</t>
  </si>
  <si>
    <t>textilie GEOFILTEX 63 63/30 300 g/m2 do š 8,8 m</t>
  </si>
  <si>
    <t>645043330</t>
  </si>
  <si>
    <t>textilie 300 g/m2 do š 8,8 m</t>
  </si>
  <si>
    <t>R-71277169</t>
  </si>
  <si>
    <t>Napojení živičných pásů na prostupující kce do DN 200</t>
  </si>
  <si>
    <t>-1101016433</t>
  </si>
  <si>
    <t>998712202</t>
  </si>
  <si>
    <t>Přesun hmot procentní pro krytiny povlakové v objektech v do 12 m</t>
  </si>
  <si>
    <t>-1936586730</t>
  </si>
  <si>
    <t>Přesun hmot pro povlakové krytiny stanovený procentní sazbou (%) z ceny vodorovná dopravní vzdálenost do 50 m v objektech výšky přes 6 do 12 m</t>
  </si>
  <si>
    <t>713111128</t>
  </si>
  <si>
    <t>Montáž izolace tepelné spodem stropů lepením celoplošně s mechanickým kotvením rohoží, pásů, dílců, desek</t>
  </si>
  <si>
    <t>1009561622</t>
  </si>
  <si>
    <t>Montáž tepelné izolace stropů rohožemi, pásy, dílci, deskami, bloky (izolační materiál ve specifikaci) rovných spodem lepením celoplošně s mechanickým kotvením</t>
  </si>
  <si>
    <t>(0,43)*83,0*1,15</t>
  </si>
  <si>
    <t>713131143</t>
  </si>
  <si>
    <t>Montáž izolace tepelné stěn a základů lepením celoplošně v kombinaci s mechanickým kotvením rohoží, pásů, dílců, desek</t>
  </si>
  <si>
    <t>1001984762</t>
  </si>
  <si>
    <t>Montáž tepelné izolace stěn rohožemi, pásy, deskami, dílci, bloky (izolační materiál ve specifikaci) lepením celoplošně s mechanickým kotvením</t>
  </si>
  <si>
    <t>0,215*83,0*1,15</t>
  </si>
  <si>
    <t>D05, D07</t>
  </si>
  <si>
    <t>DET.2</t>
  </si>
  <si>
    <t>4,0</t>
  </si>
  <si>
    <t>713131151</t>
  </si>
  <si>
    <t>Montáž izolace tepelné stěn a základů volně vloženými rohožemi, pásy, dílci, deskami 1 vrstva</t>
  </si>
  <si>
    <t>750734</t>
  </si>
  <si>
    <t>Montáž tepelné izolace stěn rohožemi, pásy, deskami, dílci, bloky (izolační materiál ve specifikaci) vložením jednovrstvě</t>
  </si>
  <si>
    <t>2,0*2</t>
  </si>
  <si>
    <t>ISV.8591057230103.2</t>
  </si>
  <si>
    <t>Isover EPS 70F - 100mm, λD = 0,039 (W·m-1·K-1),1000x500x100mm, fasádní desky pro kontaktní zateplovací systémy ETICS a další konstrukce s běžnými požadavky na zatížení. Trvalá zatížitelnost v tlaku max. 1200kg/m2 při def. &lt; 2%.</t>
  </si>
  <si>
    <t>-1668242214</t>
  </si>
  <si>
    <t>2,0</t>
  </si>
  <si>
    <t>2*1,02 "Přepočtené koeficientem množství</t>
  </si>
  <si>
    <t>ISV.8591057230165.2</t>
  </si>
  <si>
    <t>Isover EPS 70F - 160mm, λD = 0,039 (W·m-1·K-1),1000x500x160mm, fasádní desky pro kontaktní zateplovací systémy ETICS a další konstrukce s běžnými požadavky na zatížení. Trvalá zatížitelnost v tlaku max. 1200kg/m2 při def. &lt; 2%.</t>
  </si>
  <si>
    <t>2074884572</t>
  </si>
  <si>
    <t>67,566*1,02 "Přepočtené koeficientem množství</t>
  </si>
  <si>
    <t>713141121</t>
  </si>
  <si>
    <t>Montáž izolace tepelné střech plochých lepené asfaltem bodově 1 vrstva rohoží, pásů, dílců, desek</t>
  </si>
  <si>
    <t>52136161</t>
  </si>
  <si>
    <t>Montáž tepelné izolace střech plochých rohožemi, pásy, deskami, dílci, bloky (izolační materiál ve specifikaci) přilepenými asfaltem za horka bodově, jednovrstvá</t>
  </si>
  <si>
    <t>165,0*2</t>
  </si>
  <si>
    <t>132,0*2</t>
  </si>
  <si>
    <t>28375991</t>
  </si>
  <si>
    <t>deska EPS 150 pro konstrukce s vysokým zatížením λ=0,035 tl 160mm</t>
  </si>
  <si>
    <t>-2097365196</t>
  </si>
  <si>
    <t>47,775*1,02 "Přepočtené koeficientem množství</t>
  </si>
  <si>
    <t>R-2837591</t>
  </si>
  <si>
    <t>deska z pěnového polystyrenu EPS 150 S 1000 x 500 x 100 mm</t>
  </si>
  <si>
    <t>-209187237</t>
  </si>
  <si>
    <t>deska z pěnového polystyrenu pro trvalé zatížení v tlaku (max. 3000 kg/m2) 1000 x 500 x 100 mm</t>
  </si>
  <si>
    <t>249,225*1,02 "Přepočtené koeficientem množství</t>
  </si>
  <si>
    <t>28375927</t>
  </si>
  <si>
    <t>deska EPS 200 pro konstrukce s velmi vysokým zatížením λ=0,034 tl 120mm</t>
  </si>
  <si>
    <t>1502832236</t>
  </si>
  <si>
    <t>998713202</t>
  </si>
  <si>
    <t>Přesun hmot procentní pro izolace tepelné v objektech v do 12 m</t>
  </si>
  <si>
    <t>-2008979988</t>
  </si>
  <si>
    <t>Přesun hmot pro izolace tepelné stanovený procentní sazbou (%) z ceny vodorovná dopravní vzdálenost do 50 m v objektech výšky přes 6 do 12 m</t>
  </si>
  <si>
    <t>762</t>
  </si>
  <si>
    <t>Konstrukce tesařské</t>
  </si>
  <si>
    <t>762361311</t>
  </si>
  <si>
    <t>Konstrukční a vyrovnávací vrstva pod klempířské prvky (atiky) z desek dřevoštěpkových tl 18 mm</t>
  </si>
  <si>
    <t>555010722</t>
  </si>
  <si>
    <t>Konstrukční vrstva pod klempířské prvky pro oplechování horních ploch zdí a nadezdívek (atik) z desek dřevoštěpkových šroubovaných do podkladu, tloušťky desky 18 mm</t>
  </si>
  <si>
    <t>0,5*83,0</t>
  </si>
  <si>
    <t>762361313</t>
  </si>
  <si>
    <t>Konstrukční a vyrovnávací vrstva pod klempířské prvky (atiky) z desek dřevoštěpkových tl 25 mm</t>
  </si>
  <si>
    <t>1362135216</t>
  </si>
  <si>
    <t>Konstrukční vrstva pod klempířské prvky pro oplechování horních ploch zdí a nadezdívek (atik) z desek dřevoštěpkových šroubovaných do podkladu, tloušťky desky 25 mm</t>
  </si>
  <si>
    <t>998762202</t>
  </si>
  <si>
    <t>Přesun hmot procentní pro kce tesařské v objektech v přes 6 do 12 m</t>
  </si>
  <si>
    <t>-1128191112</t>
  </si>
  <si>
    <t>Přesun hmot pro konstrukce tesařské  stanovený procentní sazbou (%) z ceny vodorovná dopravní vzdálenost do 50 m v objektech výšky přes 6 do 12 m</t>
  </si>
  <si>
    <t>60726281</t>
  </si>
  <si>
    <t>deska dřevoštěpková OSB 3 P+D broušená tl 12mm</t>
  </si>
  <si>
    <t>1903322402</t>
  </si>
  <si>
    <t>41,5*1,15 "Přepočtené koeficientem množství</t>
  </si>
  <si>
    <t>60726286</t>
  </si>
  <si>
    <t>deska dřevoštěpková OSB 3 P+D broušená tl 25mm</t>
  </si>
  <si>
    <t>1437228026</t>
  </si>
  <si>
    <t>R- 764_K01</t>
  </si>
  <si>
    <t>D + M okapní plech r.š. 250mm</t>
  </si>
  <si>
    <t>-295474991</t>
  </si>
  <si>
    <t>R- 764_K02</t>
  </si>
  <si>
    <t>D + M střešní žlab vč. héků r.š. 330mm</t>
  </si>
  <si>
    <t>-1196350430</t>
  </si>
  <si>
    <t>R- 764_K03</t>
  </si>
  <si>
    <t>D + M  kotlík oválný 330/100</t>
  </si>
  <si>
    <t>-809894462</t>
  </si>
  <si>
    <t>R- 764_K04</t>
  </si>
  <si>
    <t>D + M střešní svod vč. tavarovek a objímek DN 100</t>
  </si>
  <si>
    <t>1761143302</t>
  </si>
  <si>
    <t>R- 764_K05</t>
  </si>
  <si>
    <t>D + M sanační odvětrání kanalizace s integrovanou střešní manžetou</t>
  </si>
  <si>
    <t>65118773</t>
  </si>
  <si>
    <t>R- 764_K06</t>
  </si>
  <si>
    <t>D + M prostup parozábranou XL s bitumenovou manžetou TOPWET - TWOD 160BIT</t>
  </si>
  <si>
    <t>598572612</t>
  </si>
  <si>
    <t>K08</t>
  </si>
  <si>
    <t>R- 764_K07</t>
  </si>
  <si>
    <t>D + M odvětrání kanalizace XL s PVC manžetou - TOPWET - TWOD 160BIT</t>
  </si>
  <si>
    <t>-1212157624</t>
  </si>
  <si>
    <t>R- 764_K09</t>
  </si>
  <si>
    <t>D + M prostup pro kabely XL s PVC manžetou  - TOPWET - TWP 160PVC</t>
  </si>
  <si>
    <t>1422258503</t>
  </si>
  <si>
    <t>R- 764_K10</t>
  </si>
  <si>
    <t>D + M L profil vnitřní r.š. 100mm - poplastovaný plech pro fóliové střešní krytiny</t>
  </si>
  <si>
    <t>2130196745</t>
  </si>
  <si>
    <t>R- 764_K11</t>
  </si>
  <si>
    <t>D + M stěnová lišta vyhnutá - tmelící pojistná r.š.100mm - poplastovaný plech pro foliové krytiny</t>
  </si>
  <si>
    <t>677941165</t>
  </si>
  <si>
    <t>D + M stěnová lišta vyhnutá - tmelící pojistná r.š.100mm - poplastovaný</t>
  </si>
  <si>
    <t>R- 764_K12</t>
  </si>
  <si>
    <t>D + M krycí lišta - tmelící pojistná r.š.100mm - poplastovaný plech</t>
  </si>
  <si>
    <t>296293510</t>
  </si>
  <si>
    <t>764002811</t>
  </si>
  <si>
    <t>Demontáž okapového plechu do suti v krytině povlakové</t>
  </si>
  <si>
    <t>-1435850406</t>
  </si>
  <si>
    <t>Demontáž klempířských konstrukcí okapového plechu do suti, v krytině povlakové</t>
  </si>
  <si>
    <t>764004801</t>
  </si>
  <si>
    <t>Demontáž podokapního žlabu do suti</t>
  </si>
  <si>
    <t>703917908</t>
  </si>
  <si>
    <t>Demontáž klempířských konstrukcí žlabu podokapního do suti</t>
  </si>
  <si>
    <t>764004861</t>
  </si>
  <si>
    <t>Demontáž svodu do suti</t>
  </si>
  <si>
    <t>-691489546</t>
  </si>
  <si>
    <t>Demontáž klempířských konstrukcí svodu do suti</t>
  </si>
  <si>
    <t>Přesun hmot procentní pro konstrukce klempířské v objektech v do 12 m</t>
  </si>
  <si>
    <t>1629492661</t>
  </si>
  <si>
    <t>R- 767_01</t>
  </si>
  <si>
    <t>DMT , nastavení o 260mm a ZM odkouření kotle</t>
  </si>
  <si>
    <t>1561357452</t>
  </si>
  <si>
    <t>R- 767_02</t>
  </si>
  <si>
    <t>DMT , nastavení o 260mm a ZM odkouření nového dieslu</t>
  </si>
  <si>
    <t>1727027684</t>
  </si>
  <si>
    <t>R- 767_03</t>
  </si>
  <si>
    <t>DMT , nastavení o 260mm a ZM odvětrání skladu paliva dieslu</t>
  </si>
  <si>
    <t>-2076036029</t>
  </si>
  <si>
    <t>R- 767_04</t>
  </si>
  <si>
    <t>D + M žebříku na střechu</t>
  </si>
  <si>
    <t>1891460265</t>
  </si>
  <si>
    <t>767832802</t>
  </si>
  <si>
    <t>Demontáž venkovních požárních žebříků bez ochranného koše</t>
  </si>
  <si>
    <t>1315850872</t>
  </si>
  <si>
    <t>Přesun hmot procentní pro zámečnické konstrukce v objektech v přes 6 do 12 m</t>
  </si>
  <si>
    <t>-721168636</t>
  </si>
  <si>
    <t>Přesun hmot pro zámečnické konstrukce  stanovený procentní sazbou (%) z ceny vodorovná dopravní vzdálenost do 50 m v objektech výšky přes 6 do 12 m</t>
  </si>
  <si>
    <t>03 - HROMOSVOD</t>
  </si>
  <si>
    <t>HSV - HSV</t>
  </si>
  <si>
    <t xml:space="preserve">    DEM - Demontáže</t>
  </si>
  <si>
    <t xml:space="preserve">    UZEM - Uzemnění + hromosvod</t>
  </si>
  <si>
    <t xml:space="preserve">    741 - Elektroinstalace - silnoproud</t>
  </si>
  <si>
    <t xml:space="preserve">    46-M - Zemní práce při extr.mont.pracích</t>
  </si>
  <si>
    <t>OST - Ostatní</t>
  </si>
  <si>
    <t>997013511</t>
  </si>
  <si>
    <t>Odvoz suti a vybouraných hmot z meziskládky na skládku do 1 km s naložením a se složením</t>
  </si>
  <si>
    <t>1815495770</t>
  </si>
  <si>
    <t>Odvoz suti a vybouraných hmot z meziskládky na skládku s naložením a se složením, na vzdálenost do 1 km</t>
  </si>
  <si>
    <t>DEM</t>
  </si>
  <si>
    <t>Demontáže</t>
  </si>
  <si>
    <t>741421813</t>
  </si>
  <si>
    <t>Demontáž drátu nebo lana svodového vedení D přes 8 mm kolmý svod</t>
  </si>
  <si>
    <t>733530537</t>
  </si>
  <si>
    <t>Demontáž hromosvodného vedení bez zachování funkčnosti svodových drátů nebo lan kolmého svodu, průměru přes 8 mm</t>
  </si>
  <si>
    <t>741421833</t>
  </si>
  <si>
    <t>Demontáž drátu nebo lana svodového vedení D přes 8 mm šikmá střecha</t>
  </si>
  <si>
    <t>523457816</t>
  </si>
  <si>
    <t>Demontáž hromosvodného vedení bez zachování funkčnosti svodových drátů nebo lan na šikmé střeše, průměru přes 8 mm</t>
  </si>
  <si>
    <t>741421845</t>
  </si>
  <si>
    <t>Demontáž svorky šroubové hromosvodné se 3 šrouby a více šrouby</t>
  </si>
  <si>
    <t>526948778</t>
  </si>
  <si>
    <t>Demontáž hromosvodného vedení bez zachování funkčnosti svorek šroubových se 3 a více šrouby</t>
  </si>
  <si>
    <t>741421851</t>
  </si>
  <si>
    <t>Demontáž vedení hromosvodné-podpěra střešní pod hřeben</t>
  </si>
  <si>
    <t>-1627019546</t>
  </si>
  <si>
    <t>Demontáž hromosvodného vedení podpěr střešního vedení pod hřeben</t>
  </si>
  <si>
    <t>741421863</t>
  </si>
  <si>
    <t>Demontáž vedení hromosvodné-podpěra svislého vedení zazděného</t>
  </si>
  <si>
    <t>-104052978</t>
  </si>
  <si>
    <t>Demontáž hromosvodného vedení podpěr svislého vedení zazděného</t>
  </si>
  <si>
    <t>741421873</t>
  </si>
  <si>
    <t>Demontáž vedení hromosvodné-ochranného úhelníku délky přes 1,4 m</t>
  </si>
  <si>
    <t>-801193580</t>
  </si>
  <si>
    <t>Demontáž hromosvodného vedení doplňků ochranných úhelníků, délky přes 1,4 m</t>
  </si>
  <si>
    <t>UZEM</t>
  </si>
  <si>
    <t>Uzemnění + hromosvod</t>
  </si>
  <si>
    <t>741410021</t>
  </si>
  <si>
    <t>Montáž vodič uzemňovací pásek průřezu do 120 mm2 v městské zástavbě v zemi</t>
  </si>
  <si>
    <t>-446073064</t>
  </si>
  <si>
    <t>Montáž uzemňovacího vedení s upevněním, propojením a připojením pomocí svorek v zemi s izolací spojů pásku průřezu do 120 mm2 v městské zástavbě</t>
  </si>
  <si>
    <t>35442062</t>
  </si>
  <si>
    <t>pás zemnící 30x4mm FeZn</t>
  </si>
  <si>
    <t>-1686101728</t>
  </si>
  <si>
    <t>998741102</t>
  </si>
  <si>
    <t>Přesun hmot tonážní pro silnoproud v objektech v do 12 m</t>
  </si>
  <si>
    <t>-306071047</t>
  </si>
  <si>
    <t>Přesun hmot pro silnoproud stanovený z hmotnosti přesunovaného materiálu vodorovná dopravní vzdálenost do 50 m v objektech výšky přes 6 do 12 m</t>
  </si>
  <si>
    <t>741</t>
  </si>
  <si>
    <t>Elektroinstalace - silnoproud</t>
  </si>
  <si>
    <t>741410072</t>
  </si>
  <si>
    <t>Montáž pospojování ochranné konstrukce ostatní vodičem do 16 mm2 uloženým pevně</t>
  </si>
  <si>
    <t>-1846349725</t>
  </si>
  <si>
    <t>Montáž uzemňovacího vedení s upevněním, propojením a připojením pomocí svorek doplňků ostatních konstrukcí vodičem průřezu do 16 mm2, uloženým pevně</t>
  </si>
  <si>
    <t>R-3414215</t>
  </si>
  <si>
    <t>vodič silový s Cu jádrem 16mm2 (ZZ)</t>
  </si>
  <si>
    <t>55736267</t>
  </si>
  <si>
    <t>741420002</t>
  </si>
  <si>
    <t>Montáž drát nebo lano hromosvodné svodové D přes 10 mm s podpěrou</t>
  </si>
  <si>
    <t>809922754</t>
  </si>
  <si>
    <t>Montáž hromosvodného vedení svodových drátů nebo lan s podpěrami, Ø přes 10 mm
Podpěry pro HVI vodiče do zdiva
Vodič HVI Long v deélce cca 12m včetně koncovek</t>
  </si>
  <si>
    <t>741420021</t>
  </si>
  <si>
    <t>Montáž svorka hromosvodná se 2 šrouby</t>
  </si>
  <si>
    <t>-1054649617</t>
  </si>
  <si>
    <t>Montáž hromosvodného vedení svorek se 2 šrouby
PA svorka na veddení HVI</t>
  </si>
  <si>
    <t>741420022</t>
  </si>
  <si>
    <t>Montáž svorka hromosvodná se 3 šrouby</t>
  </si>
  <si>
    <t>334408115</t>
  </si>
  <si>
    <t>Montáž hromosvodného vedení svorek se 3 a více šrouby
Zkušební vorka litinová do země</t>
  </si>
  <si>
    <t>741430012</t>
  </si>
  <si>
    <t>Montáž tyč jímací délky přes 3 m na stojan</t>
  </si>
  <si>
    <t>326347332</t>
  </si>
  <si>
    <t>Montáž jímacích tyčí délky přes 3 m, na stojan
Jímací sestava HVI včetně tříramenného podstavce, betonových zátěží, podpůné trubky s integrovanou PA svorkou</t>
  </si>
  <si>
    <t>46-M</t>
  </si>
  <si>
    <t>Zemní práce při extr.mont.pracích</t>
  </si>
  <si>
    <t>R-46003003</t>
  </si>
  <si>
    <t>Rozebrání dlažeb ručně z dlaždic zámkových do písku spáry nezalité</t>
  </si>
  <si>
    <t>494101881</t>
  </si>
  <si>
    <t>Přípravné terénní práce vytrhání dlažby včetně ručního rozebrání, vytřídění, odhozu na hromady nebo naložení na dopravní prostředek a očistění kostek nebo dlaždic z pískového podkladu z dlaždic zámkových, spáry nezalité</t>
  </si>
  <si>
    <t>R-46015026</t>
  </si>
  <si>
    <t>Hloubení kabelových zapažených i nezapažených rýh ručně š 50 cm, hl 80 cm, v hornině tř 3</t>
  </si>
  <si>
    <t>-1419871160</t>
  </si>
  <si>
    <t>Hloubení zapažených i nezapažených kabelových rýh ručně včetně urovnání dna s přemístěním výkopku do vzdálenosti 3 m od okraje jámy nebo naložením na dopravní prostředek šířky 50 cm, hloubky 80 cm, v hornině třídy 3</t>
  </si>
  <si>
    <t>R-460560263</t>
  </si>
  <si>
    <t>Zásyp rýh ručně šířky 50 cm, hloubky 80 cm, z horniny třídy 3</t>
  </si>
  <si>
    <t>-1314289865</t>
  </si>
  <si>
    <t>Zásyp kabelových rýh ručně s uložením výkopku ve vrstvách včetně zhutnění a urovnání povrchu šířky 50 cm hloubky 80 cm, v hornině třídy 3</t>
  </si>
  <si>
    <t>OST</t>
  </si>
  <si>
    <t>Ostatní</t>
  </si>
  <si>
    <t>R- 749815051</t>
  </si>
  <si>
    <t>Vyhotovení výchozí revizní zprávy pro opravné práce pro objem investičních nákladů přes 100 000 do 500 000 Kč</t>
  </si>
  <si>
    <t>262144</t>
  </si>
  <si>
    <t>421798760</t>
  </si>
  <si>
    <t>Vyhotovení výchozí revizní zprávy pro opravné práce pro objem investičních nákladů přes 100 000 do 500 000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</si>
  <si>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R-749815101</t>
  </si>
  <si>
    <t>Provedení technické prohlídky a zkoušky na silnoproudém zařízení, zařízení TV, zařízení NS, transformoven, EPZ pro opravné práce pro objem investičních nákladů přes 100 000 do 500 000 Kč</t>
  </si>
  <si>
    <t>1027346548</t>
  </si>
  <si>
    <t>Provedení technické prohlídky a zkoušky na silnoproudém zařízení, zařízení TV, zařízení NS, transformoven, EPZ pro opravné práce pro objem investičních nákladů přes 100 000 do 500 000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</si>
  <si>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R-749845201</t>
  </si>
  <si>
    <t>Měření zemnících sítí zemnicí sítě délky pásku do 1 000 mm</t>
  </si>
  <si>
    <t>1067405870</t>
  </si>
  <si>
    <t>Měření zemnících sítí zemnicí sítě délky pásku do 1 000 mm - včetně vyhotovení protokolu</t>
  </si>
  <si>
    <t>04 - Úprava ÚT</t>
  </si>
  <si>
    <t xml:space="preserve">    722 - Zdravotechnika - vnitřní vodovod</t>
  </si>
  <si>
    <t>HZS - Hodinové zúčtovací sazby</t>
  </si>
  <si>
    <t xml:space="preserve">    734 - Ústřední vytápění - armatury</t>
  </si>
  <si>
    <t xml:space="preserve">    735 - Ústřední vytápění - otopná tělesa</t>
  </si>
  <si>
    <t>997013211</t>
  </si>
  <si>
    <t>Vnitrostaveništní doprava suti a vybouraných hmot pro budovy v do 6 m ručně</t>
  </si>
  <si>
    <t>1082119317</t>
  </si>
  <si>
    <t>Vnitrostaveništní doprava suti a vybouraných hmot vodorovně do 50 m svisle ručně pro budovy a haly výšky do 6 m</t>
  </si>
  <si>
    <t>1901590158</t>
  </si>
  <si>
    <t>1213054358</t>
  </si>
  <si>
    <t>přepočteno koeficientem množství</t>
  </si>
  <si>
    <t>1,489*10</t>
  </si>
  <si>
    <t>1944118279</t>
  </si>
  <si>
    <t>722</t>
  </si>
  <si>
    <t>Zdravotechnika - vnitřní vodovod</t>
  </si>
  <si>
    <t>722130802</t>
  </si>
  <si>
    <t>Demontáž potrubí ocelové pozinkované závitové DN přes 25 do 40</t>
  </si>
  <si>
    <t>-920793769</t>
  </si>
  <si>
    <t>Demontáž potrubí z ocelových trubek pozinkovaných závitových přes 25 do DN 40</t>
  </si>
  <si>
    <t>kompletní demontáž potrubí k chlazení dieslu</t>
  </si>
  <si>
    <t>od vodoměru v kotelně</t>
  </si>
  <si>
    <t>722130901</t>
  </si>
  <si>
    <t>Potrubí pozinkované závitové zazátkování vývodu</t>
  </si>
  <si>
    <t>-724208176</t>
  </si>
  <si>
    <t>Opravy vodovodního potrubí z ocelových trubek pozinkovaných závitových zazátkování vývodu</t>
  </si>
  <si>
    <t>zaslepení po demontáži potrubí ke chlazení dieselu</t>
  </si>
  <si>
    <t>za vodoměrem v kotelně</t>
  </si>
  <si>
    <t>HZS</t>
  </si>
  <si>
    <t>Hodinové zúčtovací sazby</t>
  </si>
  <si>
    <t>HZS2221</t>
  </si>
  <si>
    <t>Hodinová zúčtovací sazba topenář</t>
  </si>
  <si>
    <t>hod</t>
  </si>
  <si>
    <t>512</t>
  </si>
  <si>
    <t>1831261935</t>
  </si>
  <si>
    <t>Hodinové zúčtovací sazby profesí PSV provádění stavebních instalací topenář</t>
  </si>
  <si>
    <t>příprava stávajícího rozvodu ÚT na propojení</t>
  </si>
  <si>
    <t>2*2</t>
  </si>
  <si>
    <t>propojení na nový rozvod ÚT</t>
  </si>
  <si>
    <t>2*1</t>
  </si>
  <si>
    <t>733111603</t>
  </si>
  <si>
    <t>Potrubí ocelové závitové černé svařované spojované lisováním DN 15</t>
  </si>
  <si>
    <t>-1597668944</t>
  </si>
  <si>
    <t>Potrubí z trubek ocelových závitových černých spojovaných lisováním svařovaných PN 16 do 110°C DN 15</t>
  </si>
  <si>
    <t>schéma úpravy ÚT</t>
  </si>
  <si>
    <t>2,5*2</t>
  </si>
  <si>
    <t>přípojky k tělesům (6 ks těles)</t>
  </si>
  <si>
    <t>2*6</t>
  </si>
  <si>
    <t>733111604</t>
  </si>
  <si>
    <t>Potrubí ocelové závitové černé svařované spojované lisováním DN 20</t>
  </si>
  <si>
    <t>-1507913414</t>
  </si>
  <si>
    <t>Potrubí z trubek ocelových závitových černých spojovaných lisováním svařovaných PN 16 do 110°C DN 20</t>
  </si>
  <si>
    <t>10*2</t>
  </si>
  <si>
    <t>733111605</t>
  </si>
  <si>
    <t>Potrubí ocelové závitové černé svařované spojované lisováním DN 25</t>
  </si>
  <si>
    <t>1220512570</t>
  </si>
  <si>
    <t>Potrubí z trubek ocelových závitových černých spojovaných lisováním svařovaných PN 16 do 110°C DN 25</t>
  </si>
  <si>
    <t>16,5*2</t>
  </si>
  <si>
    <t>733113113</t>
  </si>
  <si>
    <t>Příplatek k potrubí z trubek ocelových černých závitových za zhotovení závitové ocelové přípojky DN 15</t>
  </si>
  <si>
    <t>-864336850</t>
  </si>
  <si>
    <t>Potrubí z trubek ocelových závitových černých Příplatek k ceně za zhotovení přípojky z ocelových trubek závitových DN 15</t>
  </si>
  <si>
    <t>6 ks těles</t>
  </si>
  <si>
    <t>6*2</t>
  </si>
  <si>
    <t>733120815</t>
  </si>
  <si>
    <t>Demontáž potrubí ocelového hladkého D do 38</t>
  </si>
  <si>
    <t>-1667015277</t>
  </si>
  <si>
    <t>Demontáž potrubí z trubek ocelových hladkých Ø do 38</t>
  </si>
  <si>
    <t>733190217</t>
  </si>
  <si>
    <t>Zkouška těsnosti potrubí ocelové hladké D do 51x2,6</t>
  </si>
  <si>
    <t>1765429236</t>
  </si>
  <si>
    <t>Zkoušky těsnosti potrubí, manžety prostupové z trubek ocelových zkoušky těsnosti potrubí (za provozu) z trubek ocelových hladkých Ø do 51/2,6</t>
  </si>
  <si>
    <t>998733101</t>
  </si>
  <si>
    <t>Přesun hmot tonážní pro rozvody potrubí v objektech v do 6 m</t>
  </si>
  <si>
    <t>1046071448</t>
  </si>
  <si>
    <t>Přesun hmot pro rozvody potrubí stanovený z hmotnosti přesunovaného materiálu vodorovná dopravní vzdálenost do 50 m v objektech výšky do 6 m</t>
  </si>
  <si>
    <t>734</t>
  </si>
  <si>
    <t>Ústřední vytápění - armatury</t>
  </si>
  <si>
    <t>734211127</t>
  </si>
  <si>
    <t>Ventil závitový odvzdušňovací G 1/2 PN 14 do 120°C automatický se zpětnou klapkou otopných těles</t>
  </si>
  <si>
    <t>968619944</t>
  </si>
  <si>
    <t>Ventily odvzdušňovací závitové automatické se zpětnou klapkou PN 14 do 120°C G 1/2</t>
  </si>
  <si>
    <t xml:space="preserve"> v případě potřeby nejvyšší bod nového rozvodu ÚT</t>
  </si>
  <si>
    <t>734221552</t>
  </si>
  <si>
    <t>Ventil závitový termostatický přímý dvouregulační G 1/2 PN 16 do 110°C bez hlavice ovládání</t>
  </si>
  <si>
    <t>-1612974573</t>
  </si>
  <si>
    <t>Ventily regulační závitové termostatické, bez hlavice ovládání PN 16 do 110°C přímé dvouregulační G 1/2</t>
  </si>
  <si>
    <t>734221686</t>
  </si>
  <si>
    <t>Termostatická hlavice vosková PN 10 do 110°C otopných těles VK</t>
  </si>
  <si>
    <t>457804335</t>
  </si>
  <si>
    <t>Ventily regulační závitové hlavice termostatické, pro ovládání ventilů PN 10 do 110°C voskové otopných těles VK</t>
  </si>
  <si>
    <t>734261417</t>
  </si>
  <si>
    <t>Šroubení regulační radiátorové rohové G 1/2 s vypouštěním</t>
  </si>
  <si>
    <t>1831217391</t>
  </si>
  <si>
    <t>Šroubení regulační radiátorové rohové s vypouštěním G 1/2</t>
  </si>
  <si>
    <t>734291123</t>
  </si>
  <si>
    <t>Kohout plnící a vypouštěcí G 1/2 PN 10 do 90°C závitový</t>
  </si>
  <si>
    <t>789419494</t>
  </si>
  <si>
    <t>Ostatní armatury kohouty plnicí a vypouštěcí PN 10 do 90°C G 1/2</t>
  </si>
  <si>
    <t>na každé těleso</t>
  </si>
  <si>
    <t>734292815</t>
  </si>
  <si>
    <t>Kohout kulový přímý G 1 PN 42 do 185°C plnoprůtokový vnitřní závit těžká řada</t>
  </si>
  <si>
    <t>479878557</t>
  </si>
  <si>
    <t>Ostatní armatury kulové kohouty PN 42 do 185°C plnoprůtokové vnitřní závit těžká řada G 1</t>
  </si>
  <si>
    <t>2 x v místě napojení na stávající rozvod ÚT</t>
  </si>
  <si>
    <t>998734101</t>
  </si>
  <si>
    <t>Přesun hmot tonážní pro armatury v objektech v do 6 m</t>
  </si>
  <si>
    <t>1788213904</t>
  </si>
  <si>
    <t>Přesun hmot pro armatury stanovený z hmotnosti přesunovaného materiálu vodorovná dopravní vzdálenost do 50 m v objektech výšky do 6 m</t>
  </si>
  <si>
    <t>735</t>
  </si>
  <si>
    <t>Ústřední vytápění - otopná tělesa</t>
  </si>
  <si>
    <t>735000912</t>
  </si>
  <si>
    <t>Vyregulování ventilu nebo kohoutu dvojregulačního s termostatickým ovládáním</t>
  </si>
  <si>
    <t>127914275</t>
  </si>
  <si>
    <t>Regulace otopného systému při opravách vyregulování dvojregulačních ventilů a kohoutů s termostatickým ovládáním</t>
  </si>
  <si>
    <t>735111810</t>
  </si>
  <si>
    <t>Demontáž otopného tělesa litinového článkového</t>
  </si>
  <si>
    <t>1583559010</t>
  </si>
  <si>
    <t>Demontáž otopných těles litinových článkových</t>
  </si>
  <si>
    <t>stávající tělesa v hale 6 x KALOR 30/500/110</t>
  </si>
  <si>
    <t>ks článků * m2</t>
  </si>
  <si>
    <t>6*30*0,18</t>
  </si>
  <si>
    <t>735151679</t>
  </si>
  <si>
    <t>Otopné těleso panelové třídeskové 3 přídavné přestupní plochy výška/délka 600/1200 mm výkon 2887 W</t>
  </si>
  <si>
    <t>-72619515</t>
  </si>
  <si>
    <t>Otopná tělesa panelová třídesková PN 1,0 MPa, T do 110°C se třemi přídavnými přestupními plochami výšky tělesa 600 mm stavební délky / výkonu 1200 mm / 2887 W</t>
  </si>
  <si>
    <t>735191905</t>
  </si>
  <si>
    <t>Odvzdušnění otopných těles</t>
  </si>
  <si>
    <t>-922623312</t>
  </si>
  <si>
    <t>Ostatní opravy otopných těles odvzdušnění tělesa</t>
  </si>
  <si>
    <t>všechna tělesa v objektu</t>
  </si>
  <si>
    <t>735191910</t>
  </si>
  <si>
    <t>Napuštění vody do otopných těles</t>
  </si>
  <si>
    <t>-1018365856</t>
  </si>
  <si>
    <t>Ostatní opravy otopných těles napuštění vody do otopného systému včetně potrubí (bez kotle a ohříváků) otopných těles</t>
  </si>
  <si>
    <t>22*1,5</t>
  </si>
  <si>
    <t>735494811</t>
  </si>
  <si>
    <t>Vypuštění vody z otopných těles</t>
  </si>
  <si>
    <t>-283936724</t>
  </si>
  <si>
    <t>Vypuštění vody z otopných soustav bez kotlů, ohříváků, zásobníků a nádrží</t>
  </si>
  <si>
    <t>998735101</t>
  </si>
  <si>
    <t>Přesun hmot tonážní pro otopná tělesa v objektech v do 6 m</t>
  </si>
  <si>
    <t>964889873</t>
  </si>
  <si>
    <t>Přesun hmot pro otopná tělesa stanovený z hmotnosti přesunovaného materiálu vodorovná dopravní vzdálenost do 50 m v objektech výšky do 6 m</t>
  </si>
  <si>
    <t>767996801</t>
  </si>
  <si>
    <t>Demontáž atypických zámečnických konstrukcí rozebráním hm jednotlivých dílů do 50 kg</t>
  </si>
  <si>
    <t>-125545430</t>
  </si>
  <si>
    <t>Demontáž ostatních zámečnických konstrukcí rozebráním o hmotnosti jednotlivých dílů do 50 kg</t>
  </si>
  <si>
    <t>demnotáž krycích plechů topného kanálu</t>
  </si>
  <si>
    <t>m x kg/m</t>
  </si>
  <si>
    <t>(7+16)*16,8</t>
  </si>
  <si>
    <t>05 - Vedlejší rozpočtové náklady</t>
  </si>
  <si>
    <t>VRN - Vedlejší rozpočtové náklady</t>
  </si>
  <si>
    <t>VRN</t>
  </si>
  <si>
    <t>013254000</t>
  </si>
  <si>
    <t>Dokumentace skutečného provedení stavby</t>
  </si>
  <si>
    <t>sada</t>
  </si>
  <si>
    <t>1024</t>
  </si>
  <si>
    <t>1414730031</t>
  </si>
  <si>
    <t>030001000</t>
  </si>
  <si>
    <t>Zařízení staveniště</t>
  </si>
  <si>
    <t>163268640</t>
  </si>
  <si>
    <t>"mimo jiné:"      1</t>
  </si>
  <si>
    <t>"zabezpečení prostoru stavby, uskladnění materiálu na staveništi, sklad nářadí na staveništi, prostor dělníků a stavbyvedoucího"</t>
  </si>
  <si>
    <t xml:space="preserve">"energie staveniště, voda na staveništi, čištění vozidel a příjezdů, sociální zázemí stavby a pod."   </t>
  </si>
  <si>
    <t>041403000</t>
  </si>
  <si>
    <t>Inženýrská činnost dozory koordinátor BOZP na staveništi</t>
  </si>
  <si>
    <t>408632535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</si>
</sst>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1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28" fillId="0" borderId="0" xfId="0" applyFont="1" applyAlignment="1" applyProtection="1">
      <alignment horizontal="left" vertical="center" wrapText="1"/>
    </xf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1"/>
  <sheetViews>
    <sheetView showGridLines="0" tabSelected="1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06"/>
      <c r="AS2" s="306"/>
      <c r="AT2" s="306"/>
      <c r="AU2" s="306"/>
      <c r="AV2" s="306"/>
      <c r="AW2" s="306"/>
      <c r="AX2" s="306"/>
      <c r="AY2" s="306"/>
      <c r="AZ2" s="306"/>
      <c r="BA2" s="306"/>
      <c r="BB2" s="306"/>
      <c r="BC2" s="306"/>
      <c r="BD2" s="306"/>
      <c r="BE2" s="306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90" t="s">
        <v>14</v>
      </c>
      <c r="L5" s="291"/>
      <c r="M5" s="291"/>
      <c r="N5" s="291"/>
      <c r="O5" s="291"/>
      <c r="P5" s="291"/>
      <c r="Q5" s="291"/>
      <c r="R5" s="291"/>
      <c r="S5" s="291"/>
      <c r="T5" s="291"/>
      <c r="U5" s="291"/>
      <c r="V5" s="291"/>
      <c r="W5" s="291"/>
      <c r="X5" s="291"/>
      <c r="Y5" s="291"/>
      <c r="Z5" s="291"/>
      <c r="AA5" s="291"/>
      <c r="AB5" s="291"/>
      <c r="AC5" s="291"/>
      <c r="AD5" s="291"/>
      <c r="AE5" s="291"/>
      <c r="AF5" s="291"/>
      <c r="AG5" s="291"/>
      <c r="AH5" s="291"/>
      <c r="AI5" s="291"/>
      <c r="AJ5" s="291"/>
      <c r="AK5" s="23"/>
      <c r="AL5" s="23"/>
      <c r="AM5" s="23"/>
      <c r="AN5" s="23"/>
      <c r="AO5" s="23"/>
      <c r="AP5" s="23"/>
      <c r="AQ5" s="23"/>
      <c r="AR5" s="21"/>
      <c r="BE5" s="287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292" t="s">
        <v>17</v>
      </c>
      <c r="L6" s="291"/>
      <c r="M6" s="291"/>
      <c r="N6" s="291"/>
      <c r="O6" s="291"/>
      <c r="P6" s="291"/>
      <c r="Q6" s="291"/>
      <c r="R6" s="291"/>
      <c r="S6" s="291"/>
      <c r="T6" s="291"/>
      <c r="U6" s="291"/>
      <c r="V6" s="291"/>
      <c r="W6" s="291"/>
      <c r="X6" s="291"/>
      <c r="Y6" s="291"/>
      <c r="Z6" s="291"/>
      <c r="AA6" s="291"/>
      <c r="AB6" s="291"/>
      <c r="AC6" s="291"/>
      <c r="AD6" s="291"/>
      <c r="AE6" s="291"/>
      <c r="AF6" s="291"/>
      <c r="AG6" s="291"/>
      <c r="AH6" s="291"/>
      <c r="AI6" s="291"/>
      <c r="AJ6" s="291"/>
      <c r="AK6" s="23"/>
      <c r="AL6" s="23"/>
      <c r="AM6" s="23"/>
      <c r="AN6" s="23"/>
      <c r="AO6" s="23"/>
      <c r="AP6" s="23"/>
      <c r="AQ6" s="23"/>
      <c r="AR6" s="21"/>
      <c r="BE6" s="288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19</v>
      </c>
      <c r="AL7" s="23"/>
      <c r="AM7" s="23"/>
      <c r="AN7" s="28" t="s">
        <v>1</v>
      </c>
      <c r="AO7" s="23"/>
      <c r="AP7" s="23"/>
      <c r="AQ7" s="23"/>
      <c r="AR7" s="21"/>
      <c r="BE7" s="288"/>
      <c r="BS7" s="18" t="s">
        <v>6</v>
      </c>
    </row>
    <row r="8" spans="1:74" s="1" customFormat="1" ht="12" customHeight="1">
      <c r="B8" s="22"/>
      <c r="C8" s="23"/>
      <c r="D8" s="30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22</v>
      </c>
      <c r="AL8" s="23"/>
      <c r="AM8" s="23"/>
      <c r="AN8" s="31" t="s">
        <v>23</v>
      </c>
      <c r="AO8" s="23"/>
      <c r="AP8" s="23"/>
      <c r="AQ8" s="23"/>
      <c r="AR8" s="21"/>
      <c r="BE8" s="288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288"/>
      <c r="BS9" s="18" t="s">
        <v>6</v>
      </c>
    </row>
    <row r="10" spans="1:74" s="1" customFormat="1" ht="12" customHeight="1">
      <c r="B10" s="22"/>
      <c r="C10" s="23"/>
      <c r="D10" s="30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288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28</v>
      </c>
      <c r="AL11" s="23"/>
      <c r="AM11" s="23"/>
      <c r="AN11" s="28" t="s">
        <v>29</v>
      </c>
      <c r="AO11" s="23"/>
      <c r="AP11" s="23"/>
      <c r="AQ11" s="23"/>
      <c r="AR11" s="21"/>
      <c r="BE11" s="288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288"/>
      <c r="BS12" s="18" t="s">
        <v>6</v>
      </c>
    </row>
    <row r="13" spans="1:74" s="1" customFormat="1" ht="12" customHeight="1">
      <c r="B13" s="22"/>
      <c r="C13" s="23"/>
      <c r="D13" s="30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25</v>
      </c>
      <c r="AL13" s="23"/>
      <c r="AM13" s="23"/>
      <c r="AN13" s="32" t="s">
        <v>31</v>
      </c>
      <c r="AO13" s="23"/>
      <c r="AP13" s="23"/>
      <c r="AQ13" s="23"/>
      <c r="AR13" s="21"/>
      <c r="BE13" s="288"/>
      <c r="BS13" s="18" t="s">
        <v>6</v>
      </c>
    </row>
    <row r="14" spans="1:74">
      <c r="B14" s="22"/>
      <c r="C14" s="23"/>
      <c r="D14" s="23"/>
      <c r="E14" s="293" t="s">
        <v>31</v>
      </c>
      <c r="F14" s="294"/>
      <c r="G14" s="294"/>
      <c r="H14" s="294"/>
      <c r="I14" s="294"/>
      <c r="J14" s="294"/>
      <c r="K14" s="294"/>
      <c r="L14" s="294"/>
      <c r="M14" s="294"/>
      <c r="N14" s="294"/>
      <c r="O14" s="294"/>
      <c r="P14" s="294"/>
      <c r="Q14" s="294"/>
      <c r="R14" s="294"/>
      <c r="S14" s="294"/>
      <c r="T14" s="294"/>
      <c r="U14" s="294"/>
      <c r="V14" s="294"/>
      <c r="W14" s="294"/>
      <c r="X14" s="294"/>
      <c r="Y14" s="294"/>
      <c r="Z14" s="294"/>
      <c r="AA14" s="294"/>
      <c r="AB14" s="294"/>
      <c r="AC14" s="294"/>
      <c r="AD14" s="294"/>
      <c r="AE14" s="294"/>
      <c r="AF14" s="294"/>
      <c r="AG14" s="294"/>
      <c r="AH14" s="294"/>
      <c r="AI14" s="294"/>
      <c r="AJ14" s="294"/>
      <c r="AK14" s="30" t="s">
        <v>28</v>
      </c>
      <c r="AL14" s="23"/>
      <c r="AM14" s="23"/>
      <c r="AN14" s="32" t="s">
        <v>31</v>
      </c>
      <c r="AO14" s="23"/>
      <c r="AP14" s="23"/>
      <c r="AQ14" s="23"/>
      <c r="AR14" s="21"/>
      <c r="BE14" s="288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288"/>
      <c r="BS15" s="18" t="s">
        <v>4</v>
      </c>
    </row>
    <row r="16" spans="1:74" s="1" customFormat="1" ht="12" customHeight="1">
      <c r="B16" s="22"/>
      <c r="C16" s="23"/>
      <c r="D16" s="30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288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28</v>
      </c>
      <c r="AL17" s="23"/>
      <c r="AM17" s="23"/>
      <c r="AN17" s="28" t="s">
        <v>1</v>
      </c>
      <c r="AO17" s="23"/>
      <c r="AP17" s="23"/>
      <c r="AQ17" s="23"/>
      <c r="AR17" s="21"/>
      <c r="BE17" s="288"/>
      <c r="BS17" s="18" t="s">
        <v>34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288"/>
      <c r="BS18" s="18" t="s">
        <v>6</v>
      </c>
    </row>
    <row r="19" spans="1:71" s="1" customFormat="1" ht="12" customHeight="1">
      <c r="B19" s="22"/>
      <c r="C19" s="23"/>
      <c r="D19" s="30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288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33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288"/>
      <c r="BS20" s="18" t="s">
        <v>34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288"/>
    </row>
    <row r="22" spans="1:71" s="1" customFormat="1" ht="12" customHeight="1">
      <c r="B22" s="22"/>
      <c r="C22" s="23"/>
      <c r="D22" s="30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288"/>
    </row>
    <row r="23" spans="1:71" s="1" customFormat="1" ht="16.5" customHeight="1">
      <c r="B23" s="22"/>
      <c r="C23" s="23"/>
      <c r="D23" s="23"/>
      <c r="E23" s="295" t="s">
        <v>1</v>
      </c>
      <c r="F23" s="295"/>
      <c r="G23" s="295"/>
      <c r="H23" s="295"/>
      <c r="I23" s="295"/>
      <c r="J23" s="295"/>
      <c r="K23" s="295"/>
      <c r="L23" s="295"/>
      <c r="M23" s="295"/>
      <c r="N23" s="295"/>
      <c r="O23" s="295"/>
      <c r="P23" s="295"/>
      <c r="Q23" s="295"/>
      <c r="R23" s="295"/>
      <c r="S23" s="295"/>
      <c r="T23" s="295"/>
      <c r="U23" s="295"/>
      <c r="V23" s="295"/>
      <c r="W23" s="295"/>
      <c r="X23" s="295"/>
      <c r="Y23" s="295"/>
      <c r="Z23" s="295"/>
      <c r="AA23" s="295"/>
      <c r="AB23" s="295"/>
      <c r="AC23" s="295"/>
      <c r="AD23" s="295"/>
      <c r="AE23" s="295"/>
      <c r="AF23" s="295"/>
      <c r="AG23" s="295"/>
      <c r="AH23" s="295"/>
      <c r="AI23" s="295"/>
      <c r="AJ23" s="295"/>
      <c r="AK23" s="295"/>
      <c r="AL23" s="295"/>
      <c r="AM23" s="295"/>
      <c r="AN23" s="295"/>
      <c r="AO23" s="23"/>
      <c r="AP23" s="23"/>
      <c r="AQ23" s="23"/>
      <c r="AR23" s="21"/>
      <c r="BE23" s="288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288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288"/>
    </row>
    <row r="26" spans="1:71" s="2" customFormat="1" ht="25.9" customHeight="1">
      <c r="A26" s="35"/>
      <c r="B26" s="36"/>
      <c r="C26" s="37"/>
      <c r="D26" s="38" t="s">
        <v>37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296">
        <f>ROUND(AG94,2)</f>
        <v>0</v>
      </c>
      <c r="AL26" s="297"/>
      <c r="AM26" s="297"/>
      <c r="AN26" s="297"/>
      <c r="AO26" s="297"/>
      <c r="AP26" s="37"/>
      <c r="AQ26" s="37"/>
      <c r="AR26" s="40"/>
      <c r="BE26" s="288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288"/>
    </row>
    <row r="28" spans="1:71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298" t="s">
        <v>38</v>
      </c>
      <c r="M28" s="298"/>
      <c r="N28" s="298"/>
      <c r="O28" s="298"/>
      <c r="P28" s="298"/>
      <c r="Q28" s="37"/>
      <c r="R28" s="37"/>
      <c r="S28" s="37"/>
      <c r="T28" s="37"/>
      <c r="U28" s="37"/>
      <c r="V28" s="37"/>
      <c r="W28" s="298" t="s">
        <v>39</v>
      </c>
      <c r="X28" s="298"/>
      <c r="Y28" s="298"/>
      <c r="Z28" s="298"/>
      <c r="AA28" s="298"/>
      <c r="AB28" s="298"/>
      <c r="AC28" s="298"/>
      <c r="AD28" s="298"/>
      <c r="AE28" s="298"/>
      <c r="AF28" s="37"/>
      <c r="AG28" s="37"/>
      <c r="AH28" s="37"/>
      <c r="AI28" s="37"/>
      <c r="AJ28" s="37"/>
      <c r="AK28" s="298" t="s">
        <v>40</v>
      </c>
      <c r="AL28" s="298"/>
      <c r="AM28" s="298"/>
      <c r="AN28" s="298"/>
      <c r="AO28" s="298"/>
      <c r="AP28" s="37"/>
      <c r="AQ28" s="37"/>
      <c r="AR28" s="40"/>
      <c r="BE28" s="288"/>
    </row>
    <row r="29" spans="1:71" s="3" customFormat="1" ht="14.45" customHeight="1">
      <c r="B29" s="41"/>
      <c r="C29" s="42"/>
      <c r="D29" s="30" t="s">
        <v>41</v>
      </c>
      <c r="E29" s="42"/>
      <c r="F29" s="30" t="s">
        <v>42</v>
      </c>
      <c r="G29" s="42"/>
      <c r="H29" s="42"/>
      <c r="I29" s="42"/>
      <c r="J29" s="42"/>
      <c r="K29" s="42"/>
      <c r="L29" s="301">
        <v>0.21</v>
      </c>
      <c r="M29" s="300"/>
      <c r="N29" s="300"/>
      <c r="O29" s="300"/>
      <c r="P29" s="300"/>
      <c r="Q29" s="42"/>
      <c r="R29" s="42"/>
      <c r="S29" s="42"/>
      <c r="T29" s="42"/>
      <c r="U29" s="42"/>
      <c r="V29" s="42"/>
      <c r="W29" s="299">
        <f>ROUND(AZ94, 2)</f>
        <v>0</v>
      </c>
      <c r="X29" s="300"/>
      <c r="Y29" s="300"/>
      <c r="Z29" s="300"/>
      <c r="AA29" s="300"/>
      <c r="AB29" s="300"/>
      <c r="AC29" s="300"/>
      <c r="AD29" s="300"/>
      <c r="AE29" s="300"/>
      <c r="AF29" s="42"/>
      <c r="AG29" s="42"/>
      <c r="AH29" s="42"/>
      <c r="AI29" s="42"/>
      <c r="AJ29" s="42"/>
      <c r="AK29" s="299">
        <f>ROUND(AV94, 2)</f>
        <v>0</v>
      </c>
      <c r="AL29" s="300"/>
      <c r="AM29" s="300"/>
      <c r="AN29" s="300"/>
      <c r="AO29" s="300"/>
      <c r="AP29" s="42"/>
      <c r="AQ29" s="42"/>
      <c r="AR29" s="43"/>
      <c r="BE29" s="289"/>
    </row>
    <row r="30" spans="1:71" s="3" customFormat="1" ht="14.45" customHeight="1">
      <c r="B30" s="41"/>
      <c r="C30" s="42"/>
      <c r="D30" s="42"/>
      <c r="E30" s="42"/>
      <c r="F30" s="30" t="s">
        <v>43</v>
      </c>
      <c r="G30" s="42"/>
      <c r="H30" s="42"/>
      <c r="I30" s="42"/>
      <c r="J30" s="42"/>
      <c r="K30" s="42"/>
      <c r="L30" s="301">
        <v>0.15</v>
      </c>
      <c r="M30" s="300"/>
      <c r="N30" s="300"/>
      <c r="O30" s="300"/>
      <c r="P30" s="300"/>
      <c r="Q30" s="42"/>
      <c r="R30" s="42"/>
      <c r="S30" s="42"/>
      <c r="T30" s="42"/>
      <c r="U30" s="42"/>
      <c r="V30" s="42"/>
      <c r="W30" s="299">
        <f>ROUND(BA94, 2)</f>
        <v>0</v>
      </c>
      <c r="X30" s="300"/>
      <c r="Y30" s="300"/>
      <c r="Z30" s="300"/>
      <c r="AA30" s="300"/>
      <c r="AB30" s="300"/>
      <c r="AC30" s="300"/>
      <c r="AD30" s="300"/>
      <c r="AE30" s="300"/>
      <c r="AF30" s="42"/>
      <c r="AG30" s="42"/>
      <c r="AH30" s="42"/>
      <c r="AI30" s="42"/>
      <c r="AJ30" s="42"/>
      <c r="AK30" s="299">
        <f>ROUND(AW94, 2)</f>
        <v>0</v>
      </c>
      <c r="AL30" s="300"/>
      <c r="AM30" s="300"/>
      <c r="AN30" s="300"/>
      <c r="AO30" s="300"/>
      <c r="AP30" s="42"/>
      <c r="AQ30" s="42"/>
      <c r="AR30" s="43"/>
      <c r="BE30" s="289"/>
    </row>
    <row r="31" spans="1:71" s="3" customFormat="1" ht="14.45" hidden="1" customHeight="1">
      <c r="B31" s="41"/>
      <c r="C31" s="42"/>
      <c r="D31" s="42"/>
      <c r="E31" s="42"/>
      <c r="F31" s="30" t="s">
        <v>44</v>
      </c>
      <c r="G31" s="42"/>
      <c r="H31" s="42"/>
      <c r="I31" s="42"/>
      <c r="J31" s="42"/>
      <c r="K31" s="42"/>
      <c r="L31" s="301">
        <v>0.21</v>
      </c>
      <c r="M31" s="300"/>
      <c r="N31" s="300"/>
      <c r="O31" s="300"/>
      <c r="P31" s="300"/>
      <c r="Q31" s="42"/>
      <c r="R31" s="42"/>
      <c r="S31" s="42"/>
      <c r="T31" s="42"/>
      <c r="U31" s="42"/>
      <c r="V31" s="42"/>
      <c r="W31" s="299">
        <f>ROUND(BB94, 2)</f>
        <v>0</v>
      </c>
      <c r="X31" s="300"/>
      <c r="Y31" s="300"/>
      <c r="Z31" s="300"/>
      <c r="AA31" s="300"/>
      <c r="AB31" s="300"/>
      <c r="AC31" s="300"/>
      <c r="AD31" s="300"/>
      <c r="AE31" s="300"/>
      <c r="AF31" s="42"/>
      <c r="AG31" s="42"/>
      <c r="AH31" s="42"/>
      <c r="AI31" s="42"/>
      <c r="AJ31" s="42"/>
      <c r="AK31" s="299">
        <v>0</v>
      </c>
      <c r="AL31" s="300"/>
      <c r="AM31" s="300"/>
      <c r="AN31" s="300"/>
      <c r="AO31" s="300"/>
      <c r="AP31" s="42"/>
      <c r="AQ31" s="42"/>
      <c r="AR31" s="43"/>
      <c r="BE31" s="289"/>
    </row>
    <row r="32" spans="1:71" s="3" customFormat="1" ht="14.45" hidden="1" customHeight="1">
      <c r="B32" s="41"/>
      <c r="C32" s="42"/>
      <c r="D32" s="42"/>
      <c r="E32" s="42"/>
      <c r="F32" s="30" t="s">
        <v>45</v>
      </c>
      <c r="G32" s="42"/>
      <c r="H32" s="42"/>
      <c r="I32" s="42"/>
      <c r="J32" s="42"/>
      <c r="K32" s="42"/>
      <c r="L32" s="301">
        <v>0.15</v>
      </c>
      <c r="M32" s="300"/>
      <c r="N32" s="300"/>
      <c r="O32" s="300"/>
      <c r="P32" s="300"/>
      <c r="Q32" s="42"/>
      <c r="R32" s="42"/>
      <c r="S32" s="42"/>
      <c r="T32" s="42"/>
      <c r="U32" s="42"/>
      <c r="V32" s="42"/>
      <c r="W32" s="299">
        <f>ROUND(BC94, 2)</f>
        <v>0</v>
      </c>
      <c r="X32" s="300"/>
      <c r="Y32" s="300"/>
      <c r="Z32" s="300"/>
      <c r="AA32" s="300"/>
      <c r="AB32" s="300"/>
      <c r="AC32" s="300"/>
      <c r="AD32" s="300"/>
      <c r="AE32" s="300"/>
      <c r="AF32" s="42"/>
      <c r="AG32" s="42"/>
      <c r="AH32" s="42"/>
      <c r="AI32" s="42"/>
      <c r="AJ32" s="42"/>
      <c r="AK32" s="299">
        <v>0</v>
      </c>
      <c r="AL32" s="300"/>
      <c r="AM32" s="300"/>
      <c r="AN32" s="300"/>
      <c r="AO32" s="300"/>
      <c r="AP32" s="42"/>
      <c r="AQ32" s="42"/>
      <c r="AR32" s="43"/>
      <c r="BE32" s="289"/>
    </row>
    <row r="33" spans="1:57" s="3" customFormat="1" ht="14.45" hidden="1" customHeight="1">
      <c r="B33" s="41"/>
      <c r="C33" s="42"/>
      <c r="D33" s="42"/>
      <c r="E33" s="42"/>
      <c r="F33" s="30" t="s">
        <v>46</v>
      </c>
      <c r="G33" s="42"/>
      <c r="H33" s="42"/>
      <c r="I33" s="42"/>
      <c r="J33" s="42"/>
      <c r="K33" s="42"/>
      <c r="L33" s="301">
        <v>0</v>
      </c>
      <c r="M33" s="300"/>
      <c r="N33" s="300"/>
      <c r="O33" s="300"/>
      <c r="P33" s="300"/>
      <c r="Q33" s="42"/>
      <c r="R33" s="42"/>
      <c r="S33" s="42"/>
      <c r="T33" s="42"/>
      <c r="U33" s="42"/>
      <c r="V33" s="42"/>
      <c r="W33" s="299">
        <f>ROUND(BD94, 2)</f>
        <v>0</v>
      </c>
      <c r="X33" s="300"/>
      <c r="Y33" s="300"/>
      <c r="Z33" s="300"/>
      <c r="AA33" s="300"/>
      <c r="AB33" s="300"/>
      <c r="AC33" s="300"/>
      <c r="AD33" s="300"/>
      <c r="AE33" s="300"/>
      <c r="AF33" s="42"/>
      <c r="AG33" s="42"/>
      <c r="AH33" s="42"/>
      <c r="AI33" s="42"/>
      <c r="AJ33" s="42"/>
      <c r="AK33" s="299">
        <v>0</v>
      </c>
      <c r="AL33" s="300"/>
      <c r="AM33" s="300"/>
      <c r="AN33" s="300"/>
      <c r="AO33" s="300"/>
      <c r="AP33" s="42"/>
      <c r="AQ33" s="42"/>
      <c r="AR33" s="43"/>
      <c r="BE33" s="289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288"/>
    </row>
    <row r="35" spans="1:57" s="2" customFormat="1" ht="25.9" customHeight="1">
      <c r="A35" s="35"/>
      <c r="B35" s="36"/>
      <c r="C35" s="44"/>
      <c r="D35" s="45" t="s">
        <v>47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48</v>
      </c>
      <c r="U35" s="46"/>
      <c r="V35" s="46"/>
      <c r="W35" s="46"/>
      <c r="X35" s="305" t="s">
        <v>49</v>
      </c>
      <c r="Y35" s="303"/>
      <c r="Z35" s="303"/>
      <c r="AA35" s="303"/>
      <c r="AB35" s="303"/>
      <c r="AC35" s="46"/>
      <c r="AD35" s="46"/>
      <c r="AE35" s="46"/>
      <c r="AF35" s="46"/>
      <c r="AG35" s="46"/>
      <c r="AH35" s="46"/>
      <c r="AI35" s="46"/>
      <c r="AJ35" s="46"/>
      <c r="AK35" s="302">
        <f>SUM(AK26:AK33)</f>
        <v>0</v>
      </c>
      <c r="AL35" s="303"/>
      <c r="AM35" s="303"/>
      <c r="AN35" s="303"/>
      <c r="AO35" s="304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14.45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0"/>
      <c r="BE37" s="35"/>
    </row>
    <row r="38" spans="1:57" s="1" customFormat="1" ht="14.45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pans="1:57" s="1" customFormat="1" ht="14.45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pans="1:57" s="1" customFormat="1" ht="14.45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pans="1:57" s="1" customFormat="1" ht="14.45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pans="1:57" s="1" customFormat="1" ht="14.45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pans="1:57" s="1" customFormat="1" ht="14.45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pans="1:57" s="1" customFormat="1" ht="14.45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pans="1:57" s="1" customFormat="1" ht="14.45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pans="1:57" s="1" customFormat="1" ht="14.45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pans="1:57" s="1" customFormat="1" ht="14.45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pans="1:57" s="1" customFormat="1" ht="14.45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pans="1:57" s="2" customFormat="1" ht="14.45" customHeight="1">
      <c r="B49" s="48"/>
      <c r="C49" s="49"/>
      <c r="D49" s="50" t="s">
        <v>50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51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 spans="1:57" ht="11.25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 spans="1:57" ht="11.25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 spans="1:57" ht="11.25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 spans="1:57" ht="11.25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 spans="1:57" ht="11.25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 spans="1:57" ht="11.2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 spans="1:57" ht="11.25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 spans="1:57" ht="11.25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 spans="1:57" ht="11.25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 spans="1:57" ht="11.25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pans="1:57" s="2" customFormat="1">
      <c r="A60" s="35"/>
      <c r="B60" s="36"/>
      <c r="C60" s="37"/>
      <c r="D60" s="53" t="s">
        <v>52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3" t="s">
        <v>53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3" t="s">
        <v>52</v>
      </c>
      <c r="AI60" s="39"/>
      <c r="AJ60" s="39"/>
      <c r="AK60" s="39"/>
      <c r="AL60" s="39"/>
      <c r="AM60" s="53" t="s">
        <v>53</v>
      </c>
      <c r="AN60" s="39"/>
      <c r="AO60" s="39"/>
      <c r="AP60" s="37"/>
      <c r="AQ60" s="37"/>
      <c r="AR60" s="40"/>
      <c r="BE60" s="35"/>
    </row>
    <row r="61" spans="1:57" ht="11.25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 spans="1:57" ht="11.25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 spans="1:57" ht="11.25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pans="1:57" s="2" customFormat="1">
      <c r="A64" s="35"/>
      <c r="B64" s="36"/>
      <c r="C64" s="37"/>
      <c r="D64" s="50" t="s">
        <v>54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55</v>
      </c>
      <c r="AI64" s="54"/>
      <c r="AJ64" s="54"/>
      <c r="AK64" s="54"/>
      <c r="AL64" s="54"/>
      <c r="AM64" s="54"/>
      <c r="AN64" s="54"/>
      <c r="AO64" s="54"/>
      <c r="AP64" s="37"/>
      <c r="AQ64" s="37"/>
      <c r="AR64" s="40"/>
      <c r="BE64" s="35"/>
    </row>
    <row r="65" spans="1:57" ht="11.2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 spans="1:57" ht="11.25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 spans="1:57" ht="11.25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 spans="1:57" ht="11.25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 spans="1:57" ht="11.25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 spans="1:57" ht="11.25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 spans="1:57" ht="11.25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 spans="1:57" ht="11.25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 spans="1:57" ht="11.25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 spans="1:57" ht="11.25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pans="1:57" s="2" customFormat="1">
      <c r="A75" s="35"/>
      <c r="B75" s="36"/>
      <c r="C75" s="37"/>
      <c r="D75" s="53" t="s">
        <v>52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3" t="s">
        <v>53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3" t="s">
        <v>52</v>
      </c>
      <c r="AI75" s="39"/>
      <c r="AJ75" s="39"/>
      <c r="AK75" s="39"/>
      <c r="AL75" s="39"/>
      <c r="AM75" s="53" t="s">
        <v>53</v>
      </c>
      <c r="AN75" s="39"/>
      <c r="AO75" s="39"/>
      <c r="AP75" s="37"/>
      <c r="AQ75" s="37"/>
      <c r="AR75" s="40"/>
      <c r="BE75" s="35"/>
    </row>
    <row r="76" spans="1:57" s="2" customFormat="1" ht="11.25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0"/>
      <c r="BE76" s="35"/>
    </row>
    <row r="77" spans="1:57" s="2" customFormat="1" ht="6.95" customHeight="1">
      <c r="A77" s="35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40"/>
      <c r="BE77" s="35"/>
    </row>
    <row r="81" spans="1:91" s="2" customFormat="1" ht="6.95" customHeight="1">
      <c r="A81" s="35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40"/>
      <c r="BE81" s="35"/>
    </row>
    <row r="82" spans="1:91" s="2" customFormat="1" ht="24.95" customHeight="1">
      <c r="A82" s="35"/>
      <c r="B82" s="36"/>
      <c r="C82" s="24" t="s">
        <v>56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0"/>
      <c r="BE82" s="35"/>
    </row>
    <row r="83" spans="1:9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0"/>
      <c r="BE83" s="35"/>
    </row>
    <row r="84" spans="1:91" s="4" customFormat="1" ht="12" customHeight="1">
      <c r="B84" s="59"/>
      <c r="C84" s="30" t="s">
        <v>13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2023-048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</row>
    <row r="85" spans="1:91" s="5" customFormat="1" ht="36.950000000000003" customHeight="1">
      <c r="B85" s="62"/>
      <c r="C85" s="63" t="s">
        <v>16</v>
      </c>
      <c r="D85" s="64"/>
      <c r="E85" s="64"/>
      <c r="F85" s="64"/>
      <c r="G85" s="64"/>
      <c r="H85" s="64"/>
      <c r="I85" s="64"/>
      <c r="J85" s="64"/>
      <c r="K85" s="64"/>
      <c r="L85" s="266" t="str">
        <f>K6</f>
        <v>Brno-Maloměřice, dieselcentrála - Oprava objektu</v>
      </c>
      <c r="M85" s="267"/>
      <c r="N85" s="267"/>
      <c r="O85" s="267"/>
      <c r="P85" s="267"/>
      <c r="Q85" s="267"/>
      <c r="R85" s="267"/>
      <c r="S85" s="267"/>
      <c r="T85" s="267"/>
      <c r="U85" s="267"/>
      <c r="V85" s="267"/>
      <c r="W85" s="267"/>
      <c r="X85" s="267"/>
      <c r="Y85" s="267"/>
      <c r="Z85" s="267"/>
      <c r="AA85" s="267"/>
      <c r="AB85" s="267"/>
      <c r="AC85" s="267"/>
      <c r="AD85" s="267"/>
      <c r="AE85" s="267"/>
      <c r="AF85" s="267"/>
      <c r="AG85" s="267"/>
      <c r="AH85" s="267"/>
      <c r="AI85" s="267"/>
      <c r="AJ85" s="267"/>
      <c r="AK85" s="64"/>
      <c r="AL85" s="64"/>
      <c r="AM85" s="64"/>
      <c r="AN85" s="64"/>
      <c r="AO85" s="64"/>
      <c r="AP85" s="64"/>
      <c r="AQ85" s="64"/>
      <c r="AR85" s="65"/>
    </row>
    <row r="86" spans="1:91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0"/>
      <c r="BE86" s="35"/>
    </row>
    <row r="87" spans="1:91" s="2" customFormat="1" ht="12" customHeight="1">
      <c r="A87" s="35"/>
      <c r="B87" s="36"/>
      <c r="C87" s="30" t="s">
        <v>20</v>
      </c>
      <c r="D87" s="37"/>
      <c r="E87" s="37"/>
      <c r="F87" s="37"/>
      <c r="G87" s="37"/>
      <c r="H87" s="37"/>
      <c r="I87" s="37"/>
      <c r="J87" s="37"/>
      <c r="K87" s="37"/>
      <c r="L87" s="66" t="str">
        <f>IF(K8="","",K8)</f>
        <v>Brno-Maloměřice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0" t="s">
        <v>22</v>
      </c>
      <c r="AJ87" s="37"/>
      <c r="AK87" s="37"/>
      <c r="AL87" s="37"/>
      <c r="AM87" s="268" t="str">
        <f>IF(AN8= "","",AN8)</f>
        <v>18. 4. 2023</v>
      </c>
      <c r="AN87" s="268"/>
      <c r="AO87" s="37"/>
      <c r="AP87" s="37"/>
      <c r="AQ87" s="37"/>
      <c r="AR87" s="40"/>
      <c r="BE87" s="35"/>
    </row>
    <row r="88" spans="1:91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0"/>
      <c r="BE88" s="35"/>
    </row>
    <row r="89" spans="1:91" s="2" customFormat="1" ht="15.2" customHeight="1">
      <c r="A89" s="35"/>
      <c r="B89" s="36"/>
      <c r="C89" s="30" t="s">
        <v>24</v>
      </c>
      <c r="D89" s="37"/>
      <c r="E89" s="37"/>
      <c r="F89" s="37"/>
      <c r="G89" s="37"/>
      <c r="H89" s="37"/>
      <c r="I89" s="37"/>
      <c r="J89" s="37"/>
      <c r="K89" s="37"/>
      <c r="L89" s="60" t="str">
        <f>IF(E11= "","",E11)</f>
        <v>Správa železnic, státní organizace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0" t="s">
        <v>32</v>
      </c>
      <c r="AJ89" s="37"/>
      <c r="AK89" s="37"/>
      <c r="AL89" s="37"/>
      <c r="AM89" s="269" t="str">
        <f>IF(E17="","",E17)</f>
        <v xml:space="preserve"> </v>
      </c>
      <c r="AN89" s="270"/>
      <c r="AO89" s="270"/>
      <c r="AP89" s="270"/>
      <c r="AQ89" s="37"/>
      <c r="AR89" s="40"/>
      <c r="AS89" s="271" t="s">
        <v>57</v>
      </c>
      <c r="AT89" s="272"/>
      <c r="AU89" s="68"/>
      <c r="AV89" s="68"/>
      <c r="AW89" s="68"/>
      <c r="AX89" s="68"/>
      <c r="AY89" s="68"/>
      <c r="AZ89" s="68"/>
      <c r="BA89" s="68"/>
      <c r="BB89" s="68"/>
      <c r="BC89" s="68"/>
      <c r="BD89" s="69"/>
      <c r="BE89" s="35"/>
    </row>
    <row r="90" spans="1:91" s="2" customFormat="1" ht="15.2" customHeight="1">
      <c r="A90" s="35"/>
      <c r="B90" s="36"/>
      <c r="C90" s="30" t="s">
        <v>30</v>
      </c>
      <c r="D90" s="37"/>
      <c r="E90" s="37"/>
      <c r="F90" s="37"/>
      <c r="G90" s="37"/>
      <c r="H90" s="37"/>
      <c r="I90" s="37"/>
      <c r="J90" s="37"/>
      <c r="K90" s="37"/>
      <c r="L90" s="60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0" t="s">
        <v>35</v>
      </c>
      <c r="AJ90" s="37"/>
      <c r="AK90" s="37"/>
      <c r="AL90" s="37"/>
      <c r="AM90" s="269" t="str">
        <f>IF(E20="","",E20)</f>
        <v xml:space="preserve"> </v>
      </c>
      <c r="AN90" s="270"/>
      <c r="AO90" s="270"/>
      <c r="AP90" s="270"/>
      <c r="AQ90" s="37"/>
      <c r="AR90" s="40"/>
      <c r="AS90" s="273"/>
      <c r="AT90" s="274"/>
      <c r="AU90" s="70"/>
      <c r="AV90" s="70"/>
      <c r="AW90" s="70"/>
      <c r="AX90" s="70"/>
      <c r="AY90" s="70"/>
      <c r="AZ90" s="70"/>
      <c r="BA90" s="70"/>
      <c r="BB90" s="70"/>
      <c r="BC90" s="70"/>
      <c r="BD90" s="71"/>
      <c r="BE90" s="35"/>
    </row>
    <row r="91" spans="1:91" s="2" customFormat="1" ht="10.9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0"/>
      <c r="AS91" s="275"/>
      <c r="AT91" s="276"/>
      <c r="AU91" s="72"/>
      <c r="AV91" s="72"/>
      <c r="AW91" s="72"/>
      <c r="AX91" s="72"/>
      <c r="AY91" s="72"/>
      <c r="AZ91" s="72"/>
      <c r="BA91" s="72"/>
      <c r="BB91" s="72"/>
      <c r="BC91" s="72"/>
      <c r="BD91" s="73"/>
      <c r="BE91" s="35"/>
    </row>
    <row r="92" spans="1:91" s="2" customFormat="1" ht="29.25" customHeight="1">
      <c r="A92" s="35"/>
      <c r="B92" s="36"/>
      <c r="C92" s="277" t="s">
        <v>58</v>
      </c>
      <c r="D92" s="278"/>
      <c r="E92" s="278"/>
      <c r="F92" s="278"/>
      <c r="G92" s="278"/>
      <c r="H92" s="74"/>
      <c r="I92" s="280" t="s">
        <v>59</v>
      </c>
      <c r="J92" s="278"/>
      <c r="K92" s="278"/>
      <c r="L92" s="278"/>
      <c r="M92" s="278"/>
      <c r="N92" s="278"/>
      <c r="O92" s="278"/>
      <c r="P92" s="278"/>
      <c r="Q92" s="278"/>
      <c r="R92" s="278"/>
      <c r="S92" s="278"/>
      <c r="T92" s="278"/>
      <c r="U92" s="278"/>
      <c r="V92" s="278"/>
      <c r="W92" s="278"/>
      <c r="X92" s="278"/>
      <c r="Y92" s="278"/>
      <c r="Z92" s="278"/>
      <c r="AA92" s="278"/>
      <c r="AB92" s="278"/>
      <c r="AC92" s="278"/>
      <c r="AD92" s="278"/>
      <c r="AE92" s="278"/>
      <c r="AF92" s="278"/>
      <c r="AG92" s="279" t="s">
        <v>60</v>
      </c>
      <c r="AH92" s="278"/>
      <c r="AI92" s="278"/>
      <c r="AJ92" s="278"/>
      <c r="AK92" s="278"/>
      <c r="AL92" s="278"/>
      <c r="AM92" s="278"/>
      <c r="AN92" s="280" t="s">
        <v>61</v>
      </c>
      <c r="AO92" s="278"/>
      <c r="AP92" s="281"/>
      <c r="AQ92" s="75" t="s">
        <v>62</v>
      </c>
      <c r="AR92" s="40"/>
      <c r="AS92" s="76" t="s">
        <v>63</v>
      </c>
      <c r="AT92" s="77" t="s">
        <v>64</v>
      </c>
      <c r="AU92" s="77" t="s">
        <v>65</v>
      </c>
      <c r="AV92" s="77" t="s">
        <v>66</v>
      </c>
      <c r="AW92" s="77" t="s">
        <v>67</v>
      </c>
      <c r="AX92" s="77" t="s">
        <v>68</v>
      </c>
      <c r="AY92" s="77" t="s">
        <v>69</v>
      </c>
      <c r="AZ92" s="77" t="s">
        <v>70</v>
      </c>
      <c r="BA92" s="77" t="s">
        <v>71</v>
      </c>
      <c r="BB92" s="77" t="s">
        <v>72</v>
      </c>
      <c r="BC92" s="77" t="s">
        <v>73</v>
      </c>
      <c r="BD92" s="78" t="s">
        <v>74</v>
      </c>
      <c r="BE92" s="35"/>
    </row>
    <row r="93" spans="1:91" s="2" customFormat="1" ht="10.9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0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1"/>
      <c r="BE93" s="35"/>
    </row>
    <row r="94" spans="1:91" s="6" customFormat="1" ht="32.450000000000003" customHeight="1">
      <c r="B94" s="82"/>
      <c r="C94" s="83" t="s">
        <v>75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285">
        <f>ROUND(SUM(AG95:AG99),2)</f>
        <v>0</v>
      </c>
      <c r="AH94" s="285"/>
      <c r="AI94" s="285"/>
      <c r="AJ94" s="285"/>
      <c r="AK94" s="285"/>
      <c r="AL94" s="285"/>
      <c r="AM94" s="285"/>
      <c r="AN94" s="286">
        <f t="shared" ref="AN94:AN99" si="0">SUM(AG94,AT94)</f>
        <v>0</v>
      </c>
      <c r="AO94" s="286"/>
      <c r="AP94" s="286"/>
      <c r="AQ94" s="86" t="s">
        <v>1</v>
      </c>
      <c r="AR94" s="87"/>
      <c r="AS94" s="88">
        <f>ROUND(SUM(AS95:AS99),2)</f>
        <v>0</v>
      </c>
      <c r="AT94" s="89">
        <f t="shared" ref="AT94:AT99" si="1">ROUND(SUM(AV94:AW94),2)</f>
        <v>0</v>
      </c>
      <c r="AU94" s="90">
        <f>ROUND(SUM(AU95:AU99),5)</f>
        <v>0</v>
      </c>
      <c r="AV94" s="89">
        <f>ROUND(AZ94*L29,2)</f>
        <v>0</v>
      </c>
      <c r="AW94" s="89">
        <f>ROUND(BA94*L30,2)</f>
        <v>0</v>
      </c>
      <c r="AX94" s="89">
        <f>ROUND(BB94*L29,2)</f>
        <v>0</v>
      </c>
      <c r="AY94" s="89">
        <f>ROUND(BC94*L30,2)</f>
        <v>0</v>
      </c>
      <c r="AZ94" s="89">
        <f>ROUND(SUM(AZ95:AZ99),2)</f>
        <v>0</v>
      </c>
      <c r="BA94" s="89">
        <f>ROUND(SUM(BA95:BA99),2)</f>
        <v>0</v>
      </c>
      <c r="BB94" s="89">
        <f>ROUND(SUM(BB95:BB99),2)</f>
        <v>0</v>
      </c>
      <c r="BC94" s="89">
        <f>ROUND(SUM(BC95:BC99),2)</f>
        <v>0</v>
      </c>
      <c r="BD94" s="91">
        <f>ROUND(SUM(BD95:BD99),2)</f>
        <v>0</v>
      </c>
      <c r="BS94" s="92" t="s">
        <v>76</v>
      </c>
      <c r="BT94" s="92" t="s">
        <v>77</v>
      </c>
      <c r="BU94" s="93" t="s">
        <v>78</v>
      </c>
      <c r="BV94" s="92" t="s">
        <v>79</v>
      </c>
      <c r="BW94" s="92" t="s">
        <v>5</v>
      </c>
      <c r="BX94" s="92" t="s">
        <v>80</v>
      </c>
      <c r="CL94" s="92" t="s">
        <v>1</v>
      </c>
    </row>
    <row r="95" spans="1:91" s="7" customFormat="1" ht="16.5" customHeight="1">
      <c r="A95" s="94" t="s">
        <v>81</v>
      </c>
      <c r="B95" s="95"/>
      <c r="C95" s="96"/>
      <c r="D95" s="282" t="s">
        <v>82</v>
      </c>
      <c r="E95" s="282"/>
      <c r="F95" s="282"/>
      <c r="G95" s="282"/>
      <c r="H95" s="282"/>
      <c r="I95" s="97"/>
      <c r="J95" s="282" t="s">
        <v>83</v>
      </c>
      <c r="K95" s="282"/>
      <c r="L95" s="282"/>
      <c r="M95" s="282"/>
      <c r="N95" s="282"/>
      <c r="O95" s="282"/>
      <c r="P95" s="282"/>
      <c r="Q95" s="282"/>
      <c r="R95" s="282"/>
      <c r="S95" s="282"/>
      <c r="T95" s="282"/>
      <c r="U95" s="282"/>
      <c r="V95" s="282"/>
      <c r="W95" s="282"/>
      <c r="X95" s="282"/>
      <c r="Y95" s="282"/>
      <c r="Z95" s="282"/>
      <c r="AA95" s="282"/>
      <c r="AB95" s="282"/>
      <c r="AC95" s="282"/>
      <c r="AD95" s="282"/>
      <c r="AE95" s="282"/>
      <c r="AF95" s="282"/>
      <c r="AG95" s="283">
        <f>'01 - ASŘ'!J30</f>
        <v>0</v>
      </c>
      <c r="AH95" s="284"/>
      <c r="AI95" s="284"/>
      <c r="AJ95" s="284"/>
      <c r="AK95" s="284"/>
      <c r="AL95" s="284"/>
      <c r="AM95" s="284"/>
      <c r="AN95" s="283">
        <f t="shared" si="0"/>
        <v>0</v>
      </c>
      <c r="AO95" s="284"/>
      <c r="AP95" s="284"/>
      <c r="AQ95" s="98" t="s">
        <v>84</v>
      </c>
      <c r="AR95" s="99"/>
      <c r="AS95" s="100">
        <v>0</v>
      </c>
      <c r="AT95" s="101">
        <f t="shared" si="1"/>
        <v>0</v>
      </c>
      <c r="AU95" s="102">
        <f>'01 - ASŘ'!P134</f>
        <v>0</v>
      </c>
      <c r="AV95" s="101">
        <f>'01 - ASŘ'!J33</f>
        <v>0</v>
      </c>
      <c r="AW95" s="101">
        <f>'01 - ASŘ'!J34</f>
        <v>0</v>
      </c>
      <c r="AX95" s="101">
        <f>'01 - ASŘ'!J35</f>
        <v>0</v>
      </c>
      <c r="AY95" s="101">
        <f>'01 - ASŘ'!J36</f>
        <v>0</v>
      </c>
      <c r="AZ95" s="101">
        <f>'01 - ASŘ'!F33</f>
        <v>0</v>
      </c>
      <c r="BA95" s="101">
        <f>'01 - ASŘ'!F34</f>
        <v>0</v>
      </c>
      <c r="BB95" s="101">
        <f>'01 - ASŘ'!F35</f>
        <v>0</v>
      </c>
      <c r="BC95" s="101">
        <f>'01 - ASŘ'!F36</f>
        <v>0</v>
      </c>
      <c r="BD95" s="103">
        <f>'01 - ASŘ'!F37</f>
        <v>0</v>
      </c>
      <c r="BT95" s="104" t="s">
        <v>85</v>
      </c>
      <c r="BV95" s="104" t="s">
        <v>79</v>
      </c>
      <c r="BW95" s="104" t="s">
        <v>86</v>
      </c>
      <c r="BX95" s="104" t="s">
        <v>5</v>
      </c>
      <c r="CL95" s="104" t="s">
        <v>1</v>
      </c>
      <c r="CM95" s="104" t="s">
        <v>87</v>
      </c>
    </row>
    <row r="96" spans="1:91" s="7" customFormat="1" ht="16.5" customHeight="1">
      <c r="A96" s="94" t="s">
        <v>81</v>
      </c>
      <c r="B96" s="95"/>
      <c r="C96" s="96"/>
      <c r="D96" s="282" t="s">
        <v>88</v>
      </c>
      <c r="E96" s="282"/>
      <c r="F96" s="282"/>
      <c r="G96" s="282"/>
      <c r="H96" s="282"/>
      <c r="I96" s="97"/>
      <c r="J96" s="282" t="s">
        <v>89</v>
      </c>
      <c r="K96" s="282"/>
      <c r="L96" s="282"/>
      <c r="M96" s="282"/>
      <c r="N96" s="282"/>
      <c r="O96" s="282"/>
      <c r="P96" s="282"/>
      <c r="Q96" s="282"/>
      <c r="R96" s="282"/>
      <c r="S96" s="282"/>
      <c r="T96" s="282"/>
      <c r="U96" s="282"/>
      <c r="V96" s="282"/>
      <c r="W96" s="282"/>
      <c r="X96" s="282"/>
      <c r="Y96" s="282"/>
      <c r="Z96" s="282"/>
      <c r="AA96" s="282"/>
      <c r="AB96" s="282"/>
      <c r="AC96" s="282"/>
      <c r="AD96" s="282"/>
      <c r="AE96" s="282"/>
      <c r="AF96" s="282"/>
      <c r="AG96" s="283">
        <f>'02 - STŘECHA'!J30</f>
        <v>0</v>
      </c>
      <c r="AH96" s="284"/>
      <c r="AI96" s="284"/>
      <c r="AJ96" s="284"/>
      <c r="AK96" s="284"/>
      <c r="AL96" s="284"/>
      <c r="AM96" s="284"/>
      <c r="AN96" s="283">
        <f t="shared" si="0"/>
        <v>0</v>
      </c>
      <c r="AO96" s="284"/>
      <c r="AP96" s="284"/>
      <c r="AQ96" s="98" t="s">
        <v>84</v>
      </c>
      <c r="AR96" s="99"/>
      <c r="AS96" s="100">
        <v>0</v>
      </c>
      <c r="AT96" s="101">
        <f t="shared" si="1"/>
        <v>0</v>
      </c>
      <c r="AU96" s="102">
        <f>'02 - STŘECHA'!P127</f>
        <v>0</v>
      </c>
      <c r="AV96" s="101">
        <f>'02 - STŘECHA'!J33</f>
        <v>0</v>
      </c>
      <c r="AW96" s="101">
        <f>'02 - STŘECHA'!J34</f>
        <v>0</v>
      </c>
      <c r="AX96" s="101">
        <f>'02 - STŘECHA'!J35</f>
        <v>0</v>
      </c>
      <c r="AY96" s="101">
        <f>'02 - STŘECHA'!J36</f>
        <v>0</v>
      </c>
      <c r="AZ96" s="101">
        <f>'02 - STŘECHA'!F33</f>
        <v>0</v>
      </c>
      <c r="BA96" s="101">
        <f>'02 - STŘECHA'!F34</f>
        <v>0</v>
      </c>
      <c r="BB96" s="101">
        <f>'02 - STŘECHA'!F35</f>
        <v>0</v>
      </c>
      <c r="BC96" s="101">
        <f>'02 - STŘECHA'!F36</f>
        <v>0</v>
      </c>
      <c r="BD96" s="103">
        <f>'02 - STŘECHA'!F37</f>
        <v>0</v>
      </c>
      <c r="BT96" s="104" t="s">
        <v>85</v>
      </c>
      <c r="BV96" s="104" t="s">
        <v>79</v>
      </c>
      <c r="BW96" s="104" t="s">
        <v>90</v>
      </c>
      <c r="BX96" s="104" t="s">
        <v>5</v>
      </c>
      <c r="CL96" s="104" t="s">
        <v>1</v>
      </c>
      <c r="CM96" s="104" t="s">
        <v>87</v>
      </c>
    </row>
    <row r="97" spans="1:91" s="7" customFormat="1" ht="16.5" customHeight="1">
      <c r="A97" s="94" t="s">
        <v>81</v>
      </c>
      <c r="B97" s="95"/>
      <c r="C97" s="96"/>
      <c r="D97" s="282" t="s">
        <v>91</v>
      </c>
      <c r="E97" s="282"/>
      <c r="F97" s="282"/>
      <c r="G97" s="282"/>
      <c r="H97" s="282"/>
      <c r="I97" s="97"/>
      <c r="J97" s="282" t="s">
        <v>92</v>
      </c>
      <c r="K97" s="282"/>
      <c r="L97" s="282"/>
      <c r="M97" s="282"/>
      <c r="N97" s="282"/>
      <c r="O97" s="282"/>
      <c r="P97" s="282"/>
      <c r="Q97" s="282"/>
      <c r="R97" s="282"/>
      <c r="S97" s="282"/>
      <c r="T97" s="282"/>
      <c r="U97" s="282"/>
      <c r="V97" s="282"/>
      <c r="W97" s="282"/>
      <c r="X97" s="282"/>
      <c r="Y97" s="282"/>
      <c r="Z97" s="282"/>
      <c r="AA97" s="282"/>
      <c r="AB97" s="282"/>
      <c r="AC97" s="282"/>
      <c r="AD97" s="282"/>
      <c r="AE97" s="282"/>
      <c r="AF97" s="282"/>
      <c r="AG97" s="283">
        <f>'03 - HROMOSVOD'!J30</f>
        <v>0</v>
      </c>
      <c r="AH97" s="284"/>
      <c r="AI97" s="284"/>
      <c r="AJ97" s="284"/>
      <c r="AK97" s="284"/>
      <c r="AL97" s="284"/>
      <c r="AM97" s="284"/>
      <c r="AN97" s="283">
        <f t="shared" si="0"/>
        <v>0</v>
      </c>
      <c r="AO97" s="284"/>
      <c r="AP97" s="284"/>
      <c r="AQ97" s="98" t="s">
        <v>84</v>
      </c>
      <c r="AR97" s="99"/>
      <c r="AS97" s="100">
        <v>0</v>
      </c>
      <c r="AT97" s="101">
        <f t="shared" si="1"/>
        <v>0</v>
      </c>
      <c r="AU97" s="102">
        <f>'03 - HROMOSVOD'!P124</f>
        <v>0</v>
      </c>
      <c r="AV97" s="101">
        <f>'03 - HROMOSVOD'!J33</f>
        <v>0</v>
      </c>
      <c r="AW97" s="101">
        <f>'03 - HROMOSVOD'!J34</f>
        <v>0</v>
      </c>
      <c r="AX97" s="101">
        <f>'03 - HROMOSVOD'!J35</f>
        <v>0</v>
      </c>
      <c r="AY97" s="101">
        <f>'03 - HROMOSVOD'!J36</f>
        <v>0</v>
      </c>
      <c r="AZ97" s="101">
        <f>'03 - HROMOSVOD'!F33</f>
        <v>0</v>
      </c>
      <c r="BA97" s="101">
        <f>'03 - HROMOSVOD'!F34</f>
        <v>0</v>
      </c>
      <c r="BB97" s="101">
        <f>'03 - HROMOSVOD'!F35</f>
        <v>0</v>
      </c>
      <c r="BC97" s="101">
        <f>'03 - HROMOSVOD'!F36</f>
        <v>0</v>
      </c>
      <c r="BD97" s="103">
        <f>'03 - HROMOSVOD'!F37</f>
        <v>0</v>
      </c>
      <c r="BT97" s="104" t="s">
        <v>85</v>
      </c>
      <c r="BV97" s="104" t="s">
        <v>79</v>
      </c>
      <c r="BW97" s="104" t="s">
        <v>93</v>
      </c>
      <c r="BX97" s="104" t="s">
        <v>5</v>
      </c>
      <c r="CL97" s="104" t="s">
        <v>1</v>
      </c>
      <c r="CM97" s="104" t="s">
        <v>87</v>
      </c>
    </row>
    <row r="98" spans="1:91" s="7" customFormat="1" ht="16.5" customHeight="1">
      <c r="A98" s="94" t="s">
        <v>81</v>
      </c>
      <c r="B98" s="95"/>
      <c r="C98" s="96"/>
      <c r="D98" s="282" t="s">
        <v>94</v>
      </c>
      <c r="E98" s="282"/>
      <c r="F98" s="282"/>
      <c r="G98" s="282"/>
      <c r="H98" s="282"/>
      <c r="I98" s="97"/>
      <c r="J98" s="282" t="s">
        <v>95</v>
      </c>
      <c r="K98" s="282"/>
      <c r="L98" s="282"/>
      <c r="M98" s="282"/>
      <c r="N98" s="282"/>
      <c r="O98" s="282"/>
      <c r="P98" s="282"/>
      <c r="Q98" s="282"/>
      <c r="R98" s="282"/>
      <c r="S98" s="282"/>
      <c r="T98" s="282"/>
      <c r="U98" s="282"/>
      <c r="V98" s="282"/>
      <c r="W98" s="282"/>
      <c r="X98" s="282"/>
      <c r="Y98" s="282"/>
      <c r="Z98" s="282"/>
      <c r="AA98" s="282"/>
      <c r="AB98" s="282"/>
      <c r="AC98" s="282"/>
      <c r="AD98" s="282"/>
      <c r="AE98" s="282"/>
      <c r="AF98" s="282"/>
      <c r="AG98" s="283">
        <f>'04 - Úprava ÚT'!J30</f>
        <v>0</v>
      </c>
      <c r="AH98" s="284"/>
      <c r="AI98" s="284"/>
      <c r="AJ98" s="284"/>
      <c r="AK98" s="284"/>
      <c r="AL98" s="284"/>
      <c r="AM98" s="284"/>
      <c r="AN98" s="283">
        <f t="shared" si="0"/>
        <v>0</v>
      </c>
      <c r="AO98" s="284"/>
      <c r="AP98" s="284"/>
      <c r="AQ98" s="98" t="s">
        <v>84</v>
      </c>
      <c r="AR98" s="99"/>
      <c r="AS98" s="100">
        <v>0</v>
      </c>
      <c r="AT98" s="101">
        <f t="shared" si="1"/>
        <v>0</v>
      </c>
      <c r="AU98" s="102">
        <f>'04 - Úprava ÚT'!P125</f>
        <v>0</v>
      </c>
      <c r="AV98" s="101">
        <f>'04 - Úprava ÚT'!J33</f>
        <v>0</v>
      </c>
      <c r="AW98" s="101">
        <f>'04 - Úprava ÚT'!J34</f>
        <v>0</v>
      </c>
      <c r="AX98" s="101">
        <f>'04 - Úprava ÚT'!J35</f>
        <v>0</v>
      </c>
      <c r="AY98" s="101">
        <f>'04 - Úprava ÚT'!J36</f>
        <v>0</v>
      </c>
      <c r="AZ98" s="101">
        <f>'04 - Úprava ÚT'!F33</f>
        <v>0</v>
      </c>
      <c r="BA98" s="101">
        <f>'04 - Úprava ÚT'!F34</f>
        <v>0</v>
      </c>
      <c r="BB98" s="101">
        <f>'04 - Úprava ÚT'!F35</f>
        <v>0</v>
      </c>
      <c r="BC98" s="101">
        <f>'04 - Úprava ÚT'!F36</f>
        <v>0</v>
      </c>
      <c r="BD98" s="103">
        <f>'04 - Úprava ÚT'!F37</f>
        <v>0</v>
      </c>
      <c r="BT98" s="104" t="s">
        <v>85</v>
      </c>
      <c r="BV98" s="104" t="s">
        <v>79</v>
      </c>
      <c r="BW98" s="104" t="s">
        <v>96</v>
      </c>
      <c r="BX98" s="104" t="s">
        <v>5</v>
      </c>
      <c r="CL98" s="104" t="s">
        <v>1</v>
      </c>
      <c r="CM98" s="104" t="s">
        <v>87</v>
      </c>
    </row>
    <row r="99" spans="1:91" s="7" customFormat="1" ht="16.5" customHeight="1">
      <c r="A99" s="94" t="s">
        <v>81</v>
      </c>
      <c r="B99" s="95"/>
      <c r="C99" s="96"/>
      <c r="D99" s="282" t="s">
        <v>97</v>
      </c>
      <c r="E99" s="282"/>
      <c r="F99" s="282"/>
      <c r="G99" s="282"/>
      <c r="H99" s="282"/>
      <c r="I99" s="97"/>
      <c r="J99" s="282" t="s">
        <v>98</v>
      </c>
      <c r="K99" s="282"/>
      <c r="L99" s="282"/>
      <c r="M99" s="282"/>
      <c r="N99" s="282"/>
      <c r="O99" s="282"/>
      <c r="P99" s="282"/>
      <c r="Q99" s="282"/>
      <c r="R99" s="282"/>
      <c r="S99" s="282"/>
      <c r="T99" s="282"/>
      <c r="U99" s="282"/>
      <c r="V99" s="282"/>
      <c r="W99" s="282"/>
      <c r="X99" s="282"/>
      <c r="Y99" s="282"/>
      <c r="Z99" s="282"/>
      <c r="AA99" s="282"/>
      <c r="AB99" s="282"/>
      <c r="AC99" s="282"/>
      <c r="AD99" s="282"/>
      <c r="AE99" s="282"/>
      <c r="AF99" s="282"/>
      <c r="AG99" s="283">
        <f>'05 - Vedlejší rozpočtové ...'!J30</f>
        <v>0</v>
      </c>
      <c r="AH99" s="284"/>
      <c r="AI99" s="284"/>
      <c r="AJ99" s="284"/>
      <c r="AK99" s="284"/>
      <c r="AL99" s="284"/>
      <c r="AM99" s="284"/>
      <c r="AN99" s="283">
        <f t="shared" si="0"/>
        <v>0</v>
      </c>
      <c r="AO99" s="284"/>
      <c r="AP99" s="284"/>
      <c r="AQ99" s="98" t="s">
        <v>84</v>
      </c>
      <c r="AR99" s="99"/>
      <c r="AS99" s="105">
        <v>0</v>
      </c>
      <c r="AT99" s="106">
        <f t="shared" si="1"/>
        <v>0</v>
      </c>
      <c r="AU99" s="107">
        <f>'05 - Vedlejší rozpočtové ...'!P117</f>
        <v>0</v>
      </c>
      <c r="AV99" s="106">
        <f>'05 - Vedlejší rozpočtové ...'!J33</f>
        <v>0</v>
      </c>
      <c r="AW99" s="106">
        <f>'05 - Vedlejší rozpočtové ...'!J34</f>
        <v>0</v>
      </c>
      <c r="AX99" s="106">
        <f>'05 - Vedlejší rozpočtové ...'!J35</f>
        <v>0</v>
      </c>
      <c r="AY99" s="106">
        <f>'05 - Vedlejší rozpočtové ...'!J36</f>
        <v>0</v>
      </c>
      <c r="AZ99" s="106">
        <f>'05 - Vedlejší rozpočtové ...'!F33</f>
        <v>0</v>
      </c>
      <c r="BA99" s="106">
        <f>'05 - Vedlejší rozpočtové ...'!F34</f>
        <v>0</v>
      </c>
      <c r="BB99" s="106">
        <f>'05 - Vedlejší rozpočtové ...'!F35</f>
        <v>0</v>
      </c>
      <c r="BC99" s="106">
        <f>'05 - Vedlejší rozpočtové ...'!F36</f>
        <v>0</v>
      </c>
      <c r="BD99" s="108">
        <f>'05 - Vedlejší rozpočtové ...'!F37</f>
        <v>0</v>
      </c>
      <c r="BT99" s="104" t="s">
        <v>85</v>
      </c>
      <c r="BV99" s="104" t="s">
        <v>79</v>
      </c>
      <c r="BW99" s="104" t="s">
        <v>99</v>
      </c>
      <c r="BX99" s="104" t="s">
        <v>5</v>
      </c>
      <c r="CL99" s="104" t="s">
        <v>1</v>
      </c>
      <c r="CM99" s="104" t="s">
        <v>87</v>
      </c>
    </row>
    <row r="100" spans="1:91" s="2" customFormat="1" ht="30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7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F100" s="37"/>
      <c r="AG100" s="37"/>
      <c r="AH100" s="37"/>
      <c r="AI100" s="37"/>
      <c r="AJ100" s="37"/>
      <c r="AK100" s="37"/>
      <c r="AL100" s="37"/>
      <c r="AM100" s="37"/>
      <c r="AN100" s="37"/>
      <c r="AO100" s="37"/>
      <c r="AP100" s="37"/>
      <c r="AQ100" s="37"/>
      <c r="AR100" s="40"/>
      <c r="AS100" s="35"/>
      <c r="AT100" s="35"/>
      <c r="AU100" s="35"/>
      <c r="AV100" s="35"/>
      <c r="AW100" s="35"/>
      <c r="AX100" s="35"/>
      <c r="AY100" s="35"/>
      <c r="AZ100" s="35"/>
      <c r="BA100" s="35"/>
      <c r="BB100" s="35"/>
      <c r="BC100" s="35"/>
      <c r="BD100" s="35"/>
      <c r="BE100" s="35"/>
    </row>
    <row r="101" spans="1:91" s="2" customFormat="1" ht="6.95" customHeight="1">
      <c r="A101" s="35"/>
      <c r="B101" s="55"/>
      <c r="C101" s="56"/>
      <c r="D101" s="56"/>
      <c r="E101" s="56"/>
      <c r="F101" s="56"/>
      <c r="G101" s="56"/>
      <c r="H101" s="56"/>
      <c r="I101" s="56"/>
      <c r="J101" s="56"/>
      <c r="K101" s="56"/>
      <c r="L101" s="56"/>
      <c r="M101" s="56"/>
      <c r="N101" s="56"/>
      <c r="O101" s="56"/>
      <c r="P101" s="56"/>
      <c r="Q101" s="56"/>
      <c r="R101" s="56"/>
      <c r="S101" s="56"/>
      <c r="T101" s="56"/>
      <c r="U101" s="56"/>
      <c r="V101" s="56"/>
      <c r="W101" s="56"/>
      <c r="X101" s="56"/>
      <c r="Y101" s="56"/>
      <c r="Z101" s="56"/>
      <c r="AA101" s="56"/>
      <c r="AB101" s="56"/>
      <c r="AC101" s="56"/>
      <c r="AD101" s="56"/>
      <c r="AE101" s="56"/>
      <c r="AF101" s="56"/>
      <c r="AG101" s="56"/>
      <c r="AH101" s="56"/>
      <c r="AI101" s="56"/>
      <c r="AJ101" s="56"/>
      <c r="AK101" s="56"/>
      <c r="AL101" s="56"/>
      <c r="AM101" s="56"/>
      <c r="AN101" s="56"/>
      <c r="AO101" s="56"/>
      <c r="AP101" s="56"/>
      <c r="AQ101" s="56"/>
      <c r="AR101" s="40"/>
      <c r="AS101" s="35"/>
      <c r="AT101" s="35"/>
      <c r="AU101" s="35"/>
      <c r="AV101" s="35"/>
      <c r="AW101" s="35"/>
      <c r="AX101" s="35"/>
      <c r="AY101" s="35"/>
      <c r="AZ101" s="35"/>
      <c r="BA101" s="35"/>
      <c r="BB101" s="35"/>
      <c r="BC101" s="35"/>
      <c r="BD101" s="35"/>
      <c r="BE101" s="35"/>
    </row>
  </sheetData>
  <sheetProtection algorithmName="SHA-512" hashValue="jmW3WO5hfF7GtbRRtreqNqpOLVBCevYbk57HDDWNlAOju0d0wOUVl1IDVm1+KsHhtje0EaUCnL6LF7/MFkN7kw==" saltValue="OQ1UT81V+r/vXNiySeKZKTMJY6caHO0JKNEbzzzWz+0pApnoS9zYVW8JJTzZL8/e7iLfShQVp+/qbCLq1yMntQ==" spinCount="100000" sheet="1" objects="1" scenarios="1" formatColumns="0" formatRows="0"/>
  <mergeCells count="58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L85:AJ85"/>
    <mergeCell ref="AM87:AN87"/>
    <mergeCell ref="AM89:AP89"/>
    <mergeCell ref="AS89:AT91"/>
    <mergeCell ref="AM90:AP90"/>
  </mergeCells>
  <hyperlinks>
    <hyperlink ref="A95" location="'01 - ASŘ'!C2" display="/" xr:uid="{00000000-0004-0000-0000-000000000000}"/>
    <hyperlink ref="A96" location="'02 - STŘECHA'!C2" display="/" xr:uid="{00000000-0004-0000-0000-000001000000}"/>
    <hyperlink ref="A97" location="'03 - HROMOSVOD'!C2" display="/" xr:uid="{00000000-0004-0000-0000-000002000000}"/>
    <hyperlink ref="A98" location="'04 - Úprava ÚT'!C2" display="/" xr:uid="{00000000-0004-0000-0000-000003000000}"/>
    <hyperlink ref="A99" location="'05 - Vedlejší rozpočtové ...'!C2" display="/" xr:uid="{00000000-0004-0000-0000-000004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654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6"/>
      <c r="M2" s="306"/>
      <c r="N2" s="306"/>
      <c r="O2" s="306"/>
      <c r="P2" s="306"/>
      <c r="Q2" s="306"/>
      <c r="R2" s="306"/>
      <c r="S2" s="306"/>
      <c r="T2" s="306"/>
      <c r="U2" s="306"/>
      <c r="V2" s="306"/>
      <c r="AT2" s="18" t="s">
        <v>86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87</v>
      </c>
    </row>
    <row r="4" spans="1:46" s="1" customFormat="1" ht="24.95" customHeight="1">
      <c r="B4" s="21"/>
      <c r="D4" s="111" t="s">
        <v>100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07" t="str">
        <f>'Rekapitulace stavby'!K6</f>
        <v>Brno-Maloměřice, dieselcentrála - Oprava objektu</v>
      </c>
      <c r="F7" s="308"/>
      <c r="G7" s="308"/>
      <c r="H7" s="308"/>
      <c r="L7" s="21"/>
    </row>
    <row r="8" spans="1:46" s="2" customFormat="1" ht="12" customHeight="1">
      <c r="A8" s="35"/>
      <c r="B8" s="40"/>
      <c r="C8" s="35"/>
      <c r="D8" s="113" t="s">
        <v>101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09" t="s">
        <v>102</v>
      </c>
      <c r="F9" s="310"/>
      <c r="G9" s="310"/>
      <c r="H9" s="310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20</v>
      </c>
      <c r="E12" s="35"/>
      <c r="F12" s="114" t="s">
        <v>21</v>
      </c>
      <c r="G12" s="35"/>
      <c r="H12" s="35"/>
      <c r="I12" s="113" t="s">
        <v>22</v>
      </c>
      <c r="J12" s="115" t="str">
        <f>'Rekapitulace stavby'!AN8</f>
        <v>18. 4. 2023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">
        <v>26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">
        <v>27</v>
      </c>
      <c r="F15" s="35"/>
      <c r="G15" s="35"/>
      <c r="H15" s="35"/>
      <c r="I15" s="113" t="s">
        <v>28</v>
      </c>
      <c r="J15" s="114" t="s">
        <v>29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30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11" t="str">
        <f>'Rekapitulace stavby'!E14</f>
        <v>Vyplň údaj</v>
      </c>
      <c r="F18" s="312"/>
      <c r="G18" s="312"/>
      <c r="H18" s="312"/>
      <c r="I18" s="113" t="s">
        <v>28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32</v>
      </c>
      <c r="E20" s="35"/>
      <c r="F20" s="35"/>
      <c r="G20" s="35"/>
      <c r="H20" s="35"/>
      <c r="I20" s="113" t="s">
        <v>25</v>
      </c>
      <c r="J20" s="114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tr">
        <f>IF('Rekapitulace stavby'!E17="","",'Rekapitulace stavby'!E17)</f>
        <v xml:space="preserve"> </v>
      </c>
      <c r="F21" s="35"/>
      <c r="G21" s="35"/>
      <c r="H21" s="35"/>
      <c r="I21" s="113" t="s">
        <v>28</v>
      </c>
      <c r="J21" s="114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35</v>
      </c>
      <c r="E23" s="35"/>
      <c r="F23" s="35"/>
      <c r="G23" s="35"/>
      <c r="H23" s="35"/>
      <c r="I23" s="113" t="s">
        <v>25</v>
      </c>
      <c r="J23" s="114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tr">
        <f>IF('Rekapitulace stavby'!E20="","",'Rekapitulace stavby'!E20)</f>
        <v xml:space="preserve"> </v>
      </c>
      <c r="F24" s="35"/>
      <c r="G24" s="35"/>
      <c r="H24" s="35"/>
      <c r="I24" s="113" t="s">
        <v>28</v>
      </c>
      <c r="J24" s="114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36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13" t="s">
        <v>1</v>
      </c>
      <c r="F27" s="313"/>
      <c r="G27" s="313"/>
      <c r="H27" s="313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37</v>
      </c>
      <c r="E30" s="35"/>
      <c r="F30" s="35"/>
      <c r="G30" s="35"/>
      <c r="H30" s="35"/>
      <c r="I30" s="35"/>
      <c r="J30" s="121">
        <f>ROUND(J134,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39</v>
      </c>
      <c r="G32" s="35"/>
      <c r="H32" s="35"/>
      <c r="I32" s="122" t="s">
        <v>38</v>
      </c>
      <c r="J32" s="122" t="s">
        <v>40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41</v>
      </c>
      <c r="E33" s="113" t="s">
        <v>42</v>
      </c>
      <c r="F33" s="124">
        <f>ROUND((SUM(BE134:BE653)),  2)</f>
        <v>0</v>
      </c>
      <c r="G33" s="35"/>
      <c r="H33" s="35"/>
      <c r="I33" s="125">
        <v>0.21</v>
      </c>
      <c r="J33" s="124">
        <f>ROUND(((SUM(BE134:BE653))*I33),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43</v>
      </c>
      <c r="F34" s="124">
        <f>ROUND((SUM(BF134:BF653)),  2)</f>
        <v>0</v>
      </c>
      <c r="G34" s="35"/>
      <c r="H34" s="35"/>
      <c r="I34" s="125">
        <v>0.15</v>
      </c>
      <c r="J34" s="124">
        <f>ROUND(((SUM(BF134:BF653))*I34),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44</v>
      </c>
      <c r="F35" s="124">
        <f>ROUND((SUM(BG134:BG653)),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45</v>
      </c>
      <c r="F36" s="124">
        <f>ROUND((SUM(BH134:BH653)),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46</v>
      </c>
      <c r="F37" s="124">
        <f>ROUND((SUM(BI134:BI653)),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47</v>
      </c>
      <c r="E39" s="128"/>
      <c r="F39" s="128"/>
      <c r="G39" s="129" t="s">
        <v>48</v>
      </c>
      <c r="H39" s="130" t="s">
        <v>49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3" t="s">
        <v>50</v>
      </c>
      <c r="E50" s="134"/>
      <c r="F50" s="134"/>
      <c r="G50" s="133" t="s">
        <v>51</v>
      </c>
      <c r="H50" s="134"/>
      <c r="I50" s="134"/>
      <c r="J50" s="134"/>
      <c r="K50" s="134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>
      <c r="A61" s="35"/>
      <c r="B61" s="40"/>
      <c r="C61" s="35"/>
      <c r="D61" s="135" t="s">
        <v>52</v>
      </c>
      <c r="E61" s="136"/>
      <c r="F61" s="137" t="s">
        <v>53</v>
      </c>
      <c r="G61" s="135" t="s">
        <v>52</v>
      </c>
      <c r="H61" s="136"/>
      <c r="I61" s="136"/>
      <c r="J61" s="138" t="s">
        <v>53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>
      <c r="A65" s="35"/>
      <c r="B65" s="40"/>
      <c r="C65" s="35"/>
      <c r="D65" s="133" t="s">
        <v>54</v>
      </c>
      <c r="E65" s="139"/>
      <c r="F65" s="139"/>
      <c r="G65" s="133" t="s">
        <v>55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>
      <c r="A76" s="35"/>
      <c r="B76" s="40"/>
      <c r="C76" s="35"/>
      <c r="D76" s="135" t="s">
        <v>52</v>
      </c>
      <c r="E76" s="136"/>
      <c r="F76" s="137" t="s">
        <v>53</v>
      </c>
      <c r="G76" s="135" t="s">
        <v>52</v>
      </c>
      <c r="H76" s="136"/>
      <c r="I76" s="136"/>
      <c r="J76" s="138" t="s">
        <v>53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103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14" t="str">
        <f>E7</f>
        <v>Brno-Maloměřice, dieselcentrála - Oprava objektu</v>
      </c>
      <c r="F85" s="315"/>
      <c r="G85" s="315"/>
      <c r="H85" s="315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101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66" t="str">
        <f>E9</f>
        <v>01 - ASŘ</v>
      </c>
      <c r="F87" s="316"/>
      <c r="G87" s="316"/>
      <c r="H87" s="316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>Brno-Maloměřice</v>
      </c>
      <c r="G89" s="37"/>
      <c r="H89" s="37"/>
      <c r="I89" s="30" t="s">
        <v>22</v>
      </c>
      <c r="J89" s="67" t="str">
        <f>IF(J12="","",J12)</f>
        <v>18. 4. 2023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>Správa železnic, státní organizace</v>
      </c>
      <c r="G91" s="37"/>
      <c r="H91" s="37"/>
      <c r="I91" s="30" t="s">
        <v>32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30</v>
      </c>
      <c r="D92" s="37"/>
      <c r="E92" s="37"/>
      <c r="F92" s="28" t="str">
        <f>IF(E18="","",E18)</f>
        <v>Vyplň údaj</v>
      </c>
      <c r="G92" s="37"/>
      <c r="H92" s="37"/>
      <c r="I92" s="30" t="s">
        <v>35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104</v>
      </c>
      <c r="D94" s="145"/>
      <c r="E94" s="145"/>
      <c r="F94" s="145"/>
      <c r="G94" s="145"/>
      <c r="H94" s="145"/>
      <c r="I94" s="145"/>
      <c r="J94" s="146" t="s">
        <v>105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106</v>
      </c>
      <c r="D96" s="37"/>
      <c r="E96" s="37"/>
      <c r="F96" s="37"/>
      <c r="G96" s="37"/>
      <c r="H96" s="37"/>
      <c r="I96" s="37"/>
      <c r="J96" s="85">
        <f>J134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107</v>
      </c>
    </row>
    <row r="97" spans="2:12" s="9" customFormat="1" ht="24.95" customHeight="1">
      <c r="B97" s="148"/>
      <c r="C97" s="149"/>
      <c r="D97" s="150" t="s">
        <v>108</v>
      </c>
      <c r="E97" s="151"/>
      <c r="F97" s="151"/>
      <c r="G97" s="151"/>
      <c r="H97" s="151"/>
      <c r="I97" s="151"/>
      <c r="J97" s="152">
        <f>J135</f>
        <v>0</v>
      </c>
      <c r="K97" s="149"/>
      <c r="L97" s="153"/>
    </row>
    <row r="98" spans="2:12" s="10" customFormat="1" ht="19.899999999999999" customHeight="1">
      <c r="B98" s="154"/>
      <c r="C98" s="155"/>
      <c r="D98" s="156" t="s">
        <v>109</v>
      </c>
      <c r="E98" s="157"/>
      <c r="F98" s="157"/>
      <c r="G98" s="157"/>
      <c r="H98" s="157"/>
      <c r="I98" s="157"/>
      <c r="J98" s="158">
        <f>J136</f>
        <v>0</v>
      </c>
      <c r="K98" s="155"/>
      <c r="L98" s="159"/>
    </row>
    <row r="99" spans="2:12" s="10" customFormat="1" ht="19.899999999999999" customHeight="1">
      <c r="B99" s="154"/>
      <c r="C99" s="155"/>
      <c r="D99" s="156" t="s">
        <v>110</v>
      </c>
      <c r="E99" s="157"/>
      <c r="F99" s="157"/>
      <c r="G99" s="157"/>
      <c r="H99" s="157"/>
      <c r="I99" s="157"/>
      <c r="J99" s="158">
        <f>J178</f>
        <v>0</v>
      </c>
      <c r="K99" s="155"/>
      <c r="L99" s="159"/>
    </row>
    <row r="100" spans="2:12" s="10" customFormat="1" ht="19.899999999999999" customHeight="1">
      <c r="B100" s="154"/>
      <c r="C100" s="155"/>
      <c r="D100" s="156" t="s">
        <v>111</v>
      </c>
      <c r="E100" s="157"/>
      <c r="F100" s="157"/>
      <c r="G100" s="157"/>
      <c r="H100" s="157"/>
      <c r="I100" s="157"/>
      <c r="J100" s="158">
        <f>J188</f>
        <v>0</v>
      </c>
      <c r="K100" s="155"/>
      <c r="L100" s="159"/>
    </row>
    <row r="101" spans="2:12" s="10" customFormat="1" ht="19.899999999999999" customHeight="1">
      <c r="B101" s="154"/>
      <c r="C101" s="155"/>
      <c r="D101" s="156" t="s">
        <v>112</v>
      </c>
      <c r="E101" s="157"/>
      <c r="F101" s="157"/>
      <c r="G101" s="157"/>
      <c r="H101" s="157"/>
      <c r="I101" s="157"/>
      <c r="J101" s="158">
        <f>J220</f>
        <v>0</v>
      </c>
      <c r="K101" s="155"/>
      <c r="L101" s="159"/>
    </row>
    <row r="102" spans="2:12" s="10" customFormat="1" ht="19.899999999999999" customHeight="1">
      <c r="B102" s="154"/>
      <c r="C102" s="155"/>
      <c r="D102" s="156" t="s">
        <v>113</v>
      </c>
      <c r="E102" s="157"/>
      <c r="F102" s="157"/>
      <c r="G102" s="157"/>
      <c r="H102" s="157"/>
      <c r="I102" s="157"/>
      <c r="J102" s="158">
        <f>J241</f>
        <v>0</v>
      </c>
      <c r="K102" s="155"/>
      <c r="L102" s="159"/>
    </row>
    <row r="103" spans="2:12" s="10" customFormat="1" ht="19.899999999999999" customHeight="1">
      <c r="B103" s="154"/>
      <c r="C103" s="155"/>
      <c r="D103" s="156" t="s">
        <v>114</v>
      </c>
      <c r="E103" s="157"/>
      <c r="F103" s="157"/>
      <c r="G103" s="157"/>
      <c r="H103" s="157"/>
      <c r="I103" s="157"/>
      <c r="J103" s="158">
        <f>J322</f>
        <v>0</v>
      </c>
      <c r="K103" s="155"/>
      <c r="L103" s="159"/>
    </row>
    <row r="104" spans="2:12" s="10" customFormat="1" ht="19.899999999999999" customHeight="1">
      <c r="B104" s="154"/>
      <c r="C104" s="155"/>
      <c r="D104" s="156" t="s">
        <v>115</v>
      </c>
      <c r="E104" s="157"/>
      <c r="F104" s="157"/>
      <c r="G104" s="157"/>
      <c r="H104" s="157"/>
      <c r="I104" s="157"/>
      <c r="J104" s="158">
        <f>J404</f>
        <v>0</v>
      </c>
      <c r="K104" s="155"/>
      <c r="L104" s="159"/>
    </row>
    <row r="105" spans="2:12" s="10" customFormat="1" ht="19.899999999999999" customHeight="1">
      <c r="B105" s="154"/>
      <c r="C105" s="155"/>
      <c r="D105" s="156" t="s">
        <v>116</v>
      </c>
      <c r="E105" s="157"/>
      <c r="F105" s="157"/>
      <c r="G105" s="157"/>
      <c r="H105" s="157"/>
      <c r="I105" s="157"/>
      <c r="J105" s="158">
        <f>J421</f>
        <v>0</v>
      </c>
      <c r="K105" s="155"/>
      <c r="L105" s="159"/>
    </row>
    <row r="106" spans="2:12" s="10" customFormat="1" ht="19.899999999999999" customHeight="1">
      <c r="B106" s="154"/>
      <c r="C106" s="155"/>
      <c r="D106" s="156" t="s">
        <v>117</v>
      </c>
      <c r="E106" s="157"/>
      <c r="F106" s="157"/>
      <c r="G106" s="157"/>
      <c r="H106" s="157"/>
      <c r="I106" s="157"/>
      <c r="J106" s="158">
        <f>J561</f>
        <v>0</v>
      </c>
      <c r="K106" s="155"/>
      <c r="L106" s="159"/>
    </row>
    <row r="107" spans="2:12" s="10" customFormat="1" ht="19.899999999999999" customHeight="1">
      <c r="B107" s="154"/>
      <c r="C107" s="155"/>
      <c r="D107" s="156" t="s">
        <v>118</v>
      </c>
      <c r="E107" s="157"/>
      <c r="F107" s="157"/>
      <c r="G107" s="157"/>
      <c r="H107" s="157"/>
      <c r="I107" s="157"/>
      <c r="J107" s="158">
        <f>J564</f>
        <v>0</v>
      </c>
      <c r="K107" s="155"/>
      <c r="L107" s="159"/>
    </row>
    <row r="108" spans="2:12" s="9" customFormat="1" ht="24.95" customHeight="1">
      <c r="B108" s="148"/>
      <c r="C108" s="149"/>
      <c r="D108" s="150" t="s">
        <v>119</v>
      </c>
      <c r="E108" s="151"/>
      <c r="F108" s="151"/>
      <c r="G108" s="151"/>
      <c r="H108" s="151"/>
      <c r="I108" s="151"/>
      <c r="J108" s="152">
        <f>J567</f>
        <v>0</v>
      </c>
      <c r="K108" s="149"/>
      <c r="L108" s="153"/>
    </row>
    <row r="109" spans="2:12" s="10" customFormat="1" ht="19.899999999999999" customHeight="1">
      <c r="B109" s="154"/>
      <c r="C109" s="155"/>
      <c r="D109" s="156" t="s">
        <v>120</v>
      </c>
      <c r="E109" s="157"/>
      <c r="F109" s="157"/>
      <c r="G109" s="157"/>
      <c r="H109" s="157"/>
      <c r="I109" s="157"/>
      <c r="J109" s="158">
        <f>J568</f>
        <v>0</v>
      </c>
      <c r="K109" s="155"/>
      <c r="L109" s="159"/>
    </row>
    <row r="110" spans="2:12" s="10" customFormat="1" ht="19.899999999999999" customHeight="1">
      <c r="B110" s="154"/>
      <c r="C110" s="155"/>
      <c r="D110" s="156" t="s">
        <v>121</v>
      </c>
      <c r="E110" s="157"/>
      <c r="F110" s="157"/>
      <c r="G110" s="157"/>
      <c r="H110" s="157"/>
      <c r="I110" s="157"/>
      <c r="J110" s="158">
        <f>J575</f>
        <v>0</v>
      </c>
      <c r="K110" s="155"/>
      <c r="L110" s="159"/>
    </row>
    <row r="111" spans="2:12" s="10" customFormat="1" ht="19.899999999999999" customHeight="1">
      <c r="B111" s="154"/>
      <c r="C111" s="155"/>
      <c r="D111" s="156" t="s">
        <v>122</v>
      </c>
      <c r="E111" s="157"/>
      <c r="F111" s="157"/>
      <c r="G111" s="157"/>
      <c r="H111" s="157"/>
      <c r="I111" s="157"/>
      <c r="J111" s="158">
        <f>J580</f>
        <v>0</v>
      </c>
      <c r="K111" s="155"/>
      <c r="L111" s="159"/>
    </row>
    <row r="112" spans="2:12" s="10" customFormat="1" ht="19.899999999999999" customHeight="1">
      <c r="B112" s="154"/>
      <c r="C112" s="155"/>
      <c r="D112" s="156" t="s">
        <v>123</v>
      </c>
      <c r="E112" s="157"/>
      <c r="F112" s="157"/>
      <c r="G112" s="157"/>
      <c r="H112" s="157"/>
      <c r="I112" s="157"/>
      <c r="J112" s="158">
        <f>J587</f>
        <v>0</v>
      </c>
      <c r="K112" s="155"/>
      <c r="L112" s="159"/>
    </row>
    <row r="113" spans="1:31" s="10" customFormat="1" ht="19.899999999999999" customHeight="1">
      <c r="B113" s="154"/>
      <c r="C113" s="155"/>
      <c r="D113" s="156" t="s">
        <v>124</v>
      </c>
      <c r="E113" s="157"/>
      <c r="F113" s="157"/>
      <c r="G113" s="157"/>
      <c r="H113" s="157"/>
      <c r="I113" s="157"/>
      <c r="J113" s="158">
        <f>J602</f>
        <v>0</v>
      </c>
      <c r="K113" s="155"/>
      <c r="L113" s="159"/>
    </row>
    <row r="114" spans="1:31" s="10" customFormat="1" ht="19.899999999999999" customHeight="1">
      <c r="B114" s="154"/>
      <c r="C114" s="155"/>
      <c r="D114" s="156" t="s">
        <v>125</v>
      </c>
      <c r="E114" s="157"/>
      <c r="F114" s="157"/>
      <c r="G114" s="157"/>
      <c r="H114" s="157"/>
      <c r="I114" s="157"/>
      <c r="J114" s="158">
        <f>J617</f>
        <v>0</v>
      </c>
      <c r="K114" s="155"/>
      <c r="L114" s="159"/>
    </row>
    <row r="115" spans="1:31" s="2" customFormat="1" ht="21.75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31" s="2" customFormat="1" ht="6.95" customHeight="1">
      <c r="A116" s="35"/>
      <c r="B116" s="55"/>
      <c r="C116" s="56"/>
      <c r="D116" s="56"/>
      <c r="E116" s="56"/>
      <c r="F116" s="56"/>
      <c r="G116" s="56"/>
      <c r="H116" s="56"/>
      <c r="I116" s="56"/>
      <c r="J116" s="56"/>
      <c r="K116" s="56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20" spans="1:31" s="2" customFormat="1" ht="6.95" customHeight="1">
      <c r="A120" s="35"/>
      <c r="B120" s="57"/>
      <c r="C120" s="58"/>
      <c r="D120" s="58"/>
      <c r="E120" s="58"/>
      <c r="F120" s="58"/>
      <c r="G120" s="58"/>
      <c r="H120" s="58"/>
      <c r="I120" s="58"/>
      <c r="J120" s="58"/>
      <c r="K120" s="58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31" s="2" customFormat="1" ht="24.95" customHeight="1">
      <c r="A121" s="35"/>
      <c r="B121" s="36"/>
      <c r="C121" s="24" t="s">
        <v>126</v>
      </c>
      <c r="D121" s="37"/>
      <c r="E121" s="37"/>
      <c r="F121" s="37"/>
      <c r="G121" s="37"/>
      <c r="H121" s="37"/>
      <c r="I121" s="37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s="2" customFormat="1" ht="6.95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12" customHeight="1">
      <c r="A123" s="35"/>
      <c r="B123" s="36"/>
      <c r="C123" s="30" t="s">
        <v>16</v>
      </c>
      <c r="D123" s="37"/>
      <c r="E123" s="37"/>
      <c r="F123" s="37"/>
      <c r="G123" s="37"/>
      <c r="H123" s="37"/>
      <c r="I123" s="37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16.5" customHeight="1">
      <c r="A124" s="35"/>
      <c r="B124" s="36"/>
      <c r="C124" s="37"/>
      <c r="D124" s="37"/>
      <c r="E124" s="314" t="str">
        <f>E7</f>
        <v>Brno-Maloměřice, dieselcentrála - Oprava objektu</v>
      </c>
      <c r="F124" s="315"/>
      <c r="G124" s="315"/>
      <c r="H124" s="315"/>
      <c r="I124" s="37"/>
      <c r="J124" s="37"/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12" customHeight="1">
      <c r="A125" s="35"/>
      <c r="B125" s="36"/>
      <c r="C125" s="30" t="s">
        <v>101</v>
      </c>
      <c r="D125" s="37"/>
      <c r="E125" s="37"/>
      <c r="F125" s="37"/>
      <c r="G125" s="37"/>
      <c r="H125" s="37"/>
      <c r="I125" s="37"/>
      <c r="J125" s="37"/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16.5" customHeight="1">
      <c r="A126" s="35"/>
      <c r="B126" s="36"/>
      <c r="C126" s="37"/>
      <c r="D126" s="37"/>
      <c r="E126" s="266" t="str">
        <f>E9</f>
        <v>01 - ASŘ</v>
      </c>
      <c r="F126" s="316"/>
      <c r="G126" s="316"/>
      <c r="H126" s="316"/>
      <c r="I126" s="37"/>
      <c r="J126" s="37"/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6.95" customHeight="1">
      <c r="A127" s="35"/>
      <c r="B127" s="36"/>
      <c r="C127" s="37"/>
      <c r="D127" s="37"/>
      <c r="E127" s="37"/>
      <c r="F127" s="37"/>
      <c r="G127" s="37"/>
      <c r="H127" s="37"/>
      <c r="I127" s="37"/>
      <c r="J127" s="37"/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2" customFormat="1" ht="12" customHeight="1">
      <c r="A128" s="35"/>
      <c r="B128" s="36"/>
      <c r="C128" s="30" t="s">
        <v>20</v>
      </c>
      <c r="D128" s="37"/>
      <c r="E128" s="37"/>
      <c r="F128" s="28" t="str">
        <f>F12</f>
        <v>Brno-Maloměřice</v>
      </c>
      <c r="G128" s="37"/>
      <c r="H128" s="37"/>
      <c r="I128" s="30" t="s">
        <v>22</v>
      </c>
      <c r="J128" s="67" t="str">
        <f>IF(J12="","",J12)</f>
        <v>18. 4. 2023</v>
      </c>
      <c r="K128" s="37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5" s="2" customFormat="1" ht="6.95" customHeight="1">
      <c r="A129" s="35"/>
      <c r="B129" s="36"/>
      <c r="C129" s="37"/>
      <c r="D129" s="37"/>
      <c r="E129" s="37"/>
      <c r="F129" s="37"/>
      <c r="G129" s="37"/>
      <c r="H129" s="37"/>
      <c r="I129" s="37"/>
      <c r="J129" s="37"/>
      <c r="K129" s="37"/>
      <c r="L129" s="52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pans="1:65" s="2" customFormat="1" ht="15.2" customHeight="1">
      <c r="A130" s="35"/>
      <c r="B130" s="36"/>
      <c r="C130" s="30" t="s">
        <v>24</v>
      </c>
      <c r="D130" s="37"/>
      <c r="E130" s="37"/>
      <c r="F130" s="28" t="str">
        <f>E15</f>
        <v>Správa železnic, státní organizace</v>
      </c>
      <c r="G130" s="37"/>
      <c r="H130" s="37"/>
      <c r="I130" s="30" t="s">
        <v>32</v>
      </c>
      <c r="J130" s="33" t="str">
        <f>E21</f>
        <v xml:space="preserve"> </v>
      </c>
      <c r="K130" s="37"/>
      <c r="L130" s="52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pans="1:65" s="2" customFormat="1" ht="15.2" customHeight="1">
      <c r="A131" s="35"/>
      <c r="B131" s="36"/>
      <c r="C131" s="30" t="s">
        <v>30</v>
      </c>
      <c r="D131" s="37"/>
      <c r="E131" s="37"/>
      <c r="F131" s="28" t="str">
        <f>IF(E18="","",E18)</f>
        <v>Vyplň údaj</v>
      </c>
      <c r="G131" s="37"/>
      <c r="H131" s="37"/>
      <c r="I131" s="30" t="s">
        <v>35</v>
      </c>
      <c r="J131" s="33" t="str">
        <f>E24</f>
        <v xml:space="preserve"> </v>
      </c>
      <c r="K131" s="37"/>
      <c r="L131" s="52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pans="1:65" s="2" customFormat="1" ht="10.35" customHeight="1">
      <c r="A132" s="35"/>
      <c r="B132" s="36"/>
      <c r="C132" s="37"/>
      <c r="D132" s="37"/>
      <c r="E132" s="37"/>
      <c r="F132" s="37"/>
      <c r="G132" s="37"/>
      <c r="H132" s="37"/>
      <c r="I132" s="37"/>
      <c r="J132" s="37"/>
      <c r="K132" s="37"/>
      <c r="L132" s="52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pans="1:65" s="11" customFormat="1" ht="29.25" customHeight="1">
      <c r="A133" s="160"/>
      <c r="B133" s="161"/>
      <c r="C133" s="162" t="s">
        <v>127</v>
      </c>
      <c r="D133" s="163" t="s">
        <v>62</v>
      </c>
      <c r="E133" s="163" t="s">
        <v>58</v>
      </c>
      <c r="F133" s="163" t="s">
        <v>59</v>
      </c>
      <c r="G133" s="163" t="s">
        <v>128</v>
      </c>
      <c r="H133" s="163" t="s">
        <v>129</v>
      </c>
      <c r="I133" s="163" t="s">
        <v>130</v>
      </c>
      <c r="J133" s="163" t="s">
        <v>105</v>
      </c>
      <c r="K133" s="164" t="s">
        <v>131</v>
      </c>
      <c r="L133" s="165"/>
      <c r="M133" s="76" t="s">
        <v>1</v>
      </c>
      <c r="N133" s="77" t="s">
        <v>41</v>
      </c>
      <c r="O133" s="77" t="s">
        <v>132</v>
      </c>
      <c r="P133" s="77" t="s">
        <v>133</v>
      </c>
      <c r="Q133" s="77" t="s">
        <v>134</v>
      </c>
      <c r="R133" s="77" t="s">
        <v>135</v>
      </c>
      <c r="S133" s="77" t="s">
        <v>136</v>
      </c>
      <c r="T133" s="78" t="s">
        <v>137</v>
      </c>
      <c r="U133" s="160"/>
      <c r="V133" s="160"/>
      <c r="W133" s="160"/>
      <c r="X133" s="160"/>
      <c r="Y133" s="160"/>
      <c r="Z133" s="160"/>
      <c r="AA133" s="160"/>
      <c r="AB133" s="160"/>
      <c r="AC133" s="160"/>
      <c r="AD133" s="160"/>
      <c r="AE133" s="160"/>
    </row>
    <row r="134" spans="1:65" s="2" customFormat="1" ht="22.9" customHeight="1">
      <c r="A134" s="35"/>
      <c r="B134" s="36"/>
      <c r="C134" s="83" t="s">
        <v>138</v>
      </c>
      <c r="D134" s="37"/>
      <c r="E134" s="37"/>
      <c r="F134" s="37"/>
      <c r="G134" s="37"/>
      <c r="H134" s="37"/>
      <c r="I134" s="37"/>
      <c r="J134" s="166">
        <f>BK134</f>
        <v>0</v>
      </c>
      <c r="K134" s="37"/>
      <c r="L134" s="40"/>
      <c r="M134" s="79"/>
      <c r="N134" s="167"/>
      <c r="O134" s="80"/>
      <c r="P134" s="168">
        <f>P135+P567</f>
        <v>0</v>
      </c>
      <c r="Q134" s="80"/>
      <c r="R134" s="168">
        <f>R135+R567</f>
        <v>248.02243231</v>
      </c>
      <c r="S134" s="80"/>
      <c r="T134" s="169">
        <f>T135+T567</f>
        <v>35.493948490000001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8" t="s">
        <v>76</v>
      </c>
      <c r="AU134" s="18" t="s">
        <v>107</v>
      </c>
      <c r="BK134" s="170">
        <f>BK135+BK567</f>
        <v>0</v>
      </c>
    </row>
    <row r="135" spans="1:65" s="12" customFormat="1" ht="25.9" customHeight="1">
      <c r="B135" s="171"/>
      <c r="C135" s="172"/>
      <c r="D135" s="173" t="s">
        <v>76</v>
      </c>
      <c r="E135" s="174" t="s">
        <v>139</v>
      </c>
      <c r="F135" s="174" t="s">
        <v>140</v>
      </c>
      <c r="G135" s="172"/>
      <c r="H135" s="172"/>
      <c r="I135" s="175"/>
      <c r="J135" s="176">
        <f>BK135</f>
        <v>0</v>
      </c>
      <c r="K135" s="172"/>
      <c r="L135" s="177"/>
      <c r="M135" s="178"/>
      <c r="N135" s="179"/>
      <c r="O135" s="179"/>
      <c r="P135" s="180">
        <f>P136+P178+P188+P220+P241+P322+P404+P421+P561+P564</f>
        <v>0</v>
      </c>
      <c r="Q135" s="179"/>
      <c r="R135" s="180">
        <f>R136+R178+R188+R220+R241+R322+R404+R421+R561+R564</f>
        <v>247.40712833999999</v>
      </c>
      <c r="S135" s="179"/>
      <c r="T135" s="181">
        <f>T136+T178+T188+T220+T241+T322+T404+T421+T561+T564</f>
        <v>35.383700400000002</v>
      </c>
      <c r="AR135" s="182" t="s">
        <v>85</v>
      </c>
      <c r="AT135" s="183" t="s">
        <v>76</v>
      </c>
      <c r="AU135" s="183" t="s">
        <v>77</v>
      </c>
      <c r="AY135" s="182" t="s">
        <v>141</v>
      </c>
      <c r="BK135" s="184">
        <f>BK136+BK178+BK188+BK220+BK241+BK322+BK404+BK421+BK561+BK564</f>
        <v>0</v>
      </c>
    </row>
    <row r="136" spans="1:65" s="12" customFormat="1" ht="22.9" customHeight="1">
      <c r="B136" s="171"/>
      <c r="C136" s="172"/>
      <c r="D136" s="173" t="s">
        <v>76</v>
      </c>
      <c r="E136" s="185" t="s">
        <v>85</v>
      </c>
      <c r="F136" s="185" t="s">
        <v>142</v>
      </c>
      <c r="G136" s="172"/>
      <c r="H136" s="172"/>
      <c r="I136" s="175"/>
      <c r="J136" s="186">
        <f>BK136</f>
        <v>0</v>
      </c>
      <c r="K136" s="172"/>
      <c r="L136" s="177"/>
      <c r="M136" s="178"/>
      <c r="N136" s="179"/>
      <c r="O136" s="179"/>
      <c r="P136" s="180">
        <f>SUM(P137:P177)</f>
        <v>0</v>
      </c>
      <c r="Q136" s="179"/>
      <c r="R136" s="180">
        <f>SUM(R137:R177)</f>
        <v>0</v>
      </c>
      <c r="S136" s="179"/>
      <c r="T136" s="181">
        <f>SUM(T137:T177)</f>
        <v>7.3503600000000002</v>
      </c>
      <c r="AR136" s="182" t="s">
        <v>85</v>
      </c>
      <c r="AT136" s="183" t="s">
        <v>76</v>
      </c>
      <c r="AU136" s="183" t="s">
        <v>85</v>
      </c>
      <c r="AY136" s="182" t="s">
        <v>141</v>
      </c>
      <c r="BK136" s="184">
        <f>SUM(BK137:BK177)</f>
        <v>0</v>
      </c>
    </row>
    <row r="137" spans="1:65" s="2" customFormat="1" ht="24.2" customHeight="1">
      <c r="A137" s="35"/>
      <c r="B137" s="36"/>
      <c r="C137" s="187" t="s">
        <v>85</v>
      </c>
      <c r="D137" s="187" t="s">
        <v>143</v>
      </c>
      <c r="E137" s="188" t="s">
        <v>144</v>
      </c>
      <c r="F137" s="189" t="s">
        <v>145</v>
      </c>
      <c r="G137" s="190" t="s">
        <v>146</v>
      </c>
      <c r="H137" s="191">
        <v>1.63</v>
      </c>
      <c r="I137" s="192"/>
      <c r="J137" s="193">
        <f>ROUND(I137*H137,2)</f>
        <v>0</v>
      </c>
      <c r="K137" s="189" t="s">
        <v>147</v>
      </c>
      <c r="L137" s="40"/>
      <c r="M137" s="194" t="s">
        <v>1</v>
      </c>
      <c r="N137" s="195" t="s">
        <v>42</v>
      </c>
      <c r="O137" s="72"/>
      <c r="P137" s="196">
        <f>O137*H137</f>
        <v>0</v>
      </c>
      <c r="Q137" s="196">
        <v>0</v>
      </c>
      <c r="R137" s="196">
        <f>Q137*H137</f>
        <v>0</v>
      </c>
      <c r="S137" s="196">
        <v>0.63</v>
      </c>
      <c r="T137" s="197">
        <f>S137*H137</f>
        <v>1.0268999999999999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98" t="s">
        <v>148</v>
      </c>
      <c r="AT137" s="198" t="s">
        <v>143</v>
      </c>
      <c r="AU137" s="198" t="s">
        <v>87</v>
      </c>
      <c r="AY137" s="18" t="s">
        <v>141</v>
      </c>
      <c r="BE137" s="199">
        <f>IF(N137="základní",J137,0)</f>
        <v>0</v>
      </c>
      <c r="BF137" s="199">
        <f>IF(N137="snížená",J137,0)</f>
        <v>0</v>
      </c>
      <c r="BG137" s="199">
        <f>IF(N137="zákl. přenesená",J137,0)</f>
        <v>0</v>
      </c>
      <c r="BH137" s="199">
        <f>IF(N137="sníž. přenesená",J137,0)</f>
        <v>0</v>
      </c>
      <c r="BI137" s="199">
        <f>IF(N137="nulová",J137,0)</f>
        <v>0</v>
      </c>
      <c r="BJ137" s="18" t="s">
        <v>85</v>
      </c>
      <c r="BK137" s="199">
        <f>ROUND(I137*H137,2)</f>
        <v>0</v>
      </c>
      <c r="BL137" s="18" t="s">
        <v>148</v>
      </c>
      <c r="BM137" s="198" t="s">
        <v>149</v>
      </c>
    </row>
    <row r="138" spans="1:65" s="2" customFormat="1" ht="39">
      <c r="A138" s="35"/>
      <c r="B138" s="36"/>
      <c r="C138" s="37"/>
      <c r="D138" s="200" t="s">
        <v>150</v>
      </c>
      <c r="E138" s="37"/>
      <c r="F138" s="201" t="s">
        <v>151</v>
      </c>
      <c r="G138" s="37"/>
      <c r="H138" s="37"/>
      <c r="I138" s="202"/>
      <c r="J138" s="37"/>
      <c r="K138" s="37"/>
      <c r="L138" s="40"/>
      <c r="M138" s="203"/>
      <c r="N138" s="204"/>
      <c r="O138" s="72"/>
      <c r="P138" s="72"/>
      <c r="Q138" s="72"/>
      <c r="R138" s="72"/>
      <c r="S138" s="72"/>
      <c r="T138" s="73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8" t="s">
        <v>150</v>
      </c>
      <c r="AU138" s="18" t="s">
        <v>87</v>
      </c>
    </row>
    <row r="139" spans="1:65" s="13" customFormat="1" ht="11.25">
      <c r="B139" s="205"/>
      <c r="C139" s="206"/>
      <c r="D139" s="200" t="s">
        <v>152</v>
      </c>
      <c r="E139" s="207" t="s">
        <v>1</v>
      </c>
      <c r="F139" s="208" t="s">
        <v>153</v>
      </c>
      <c r="G139" s="206"/>
      <c r="H139" s="207" t="s">
        <v>1</v>
      </c>
      <c r="I139" s="209"/>
      <c r="J139" s="206"/>
      <c r="K139" s="206"/>
      <c r="L139" s="210"/>
      <c r="M139" s="211"/>
      <c r="N139" s="212"/>
      <c r="O139" s="212"/>
      <c r="P139" s="212"/>
      <c r="Q139" s="212"/>
      <c r="R139" s="212"/>
      <c r="S139" s="212"/>
      <c r="T139" s="213"/>
      <c r="AT139" s="214" t="s">
        <v>152</v>
      </c>
      <c r="AU139" s="214" t="s">
        <v>87</v>
      </c>
      <c r="AV139" s="13" t="s">
        <v>85</v>
      </c>
      <c r="AW139" s="13" t="s">
        <v>34</v>
      </c>
      <c r="AX139" s="13" t="s">
        <v>77</v>
      </c>
      <c r="AY139" s="214" t="s">
        <v>141</v>
      </c>
    </row>
    <row r="140" spans="1:65" s="14" customFormat="1" ht="11.25">
      <c r="B140" s="215"/>
      <c r="C140" s="216"/>
      <c r="D140" s="200" t="s">
        <v>152</v>
      </c>
      <c r="E140" s="217" t="s">
        <v>1</v>
      </c>
      <c r="F140" s="218" t="s">
        <v>154</v>
      </c>
      <c r="G140" s="216"/>
      <c r="H140" s="219">
        <v>1.63</v>
      </c>
      <c r="I140" s="220"/>
      <c r="J140" s="216"/>
      <c r="K140" s="216"/>
      <c r="L140" s="221"/>
      <c r="M140" s="222"/>
      <c r="N140" s="223"/>
      <c r="O140" s="223"/>
      <c r="P140" s="223"/>
      <c r="Q140" s="223"/>
      <c r="R140" s="223"/>
      <c r="S140" s="223"/>
      <c r="T140" s="224"/>
      <c r="AT140" s="225" t="s">
        <v>152</v>
      </c>
      <c r="AU140" s="225" t="s">
        <v>87</v>
      </c>
      <c r="AV140" s="14" t="s">
        <v>87</v>
      </c>
      <c r="AW140" s="14" t="s">
        <v>34</v>
      </c>
      <c r="AX140" s="14" t="s">
        <v>85</v>
      </c>
      <c r="AY140" s="225" t="s">
        <v>141</v>
      </c>
    </row>
    <row r="141" spans="1:65" s="2" customFormat="1" ht="24.2" customHeight="1">
      <c r="A141" s="35"/>
      <c r="B141" s="36"/>
      <c r="C141" s="187" t="s">
        <v>87</v>
      </c>
      <c r="D141" s="187" t="s">
        <v>143</v>
      </c>
      <c r="E141" s="188" t="s">
        <v>155</v>
      </c>
      <c r="F141" s="189" t="s">
        <v>156</v>
      </c>
      <c r="G141" s="190" t="s">
        <v>146</v>
      </c>
      <c r="H141" s="191">
        <v>28.742999999999999</v>
      </c>
      <c r="I141" s="192"/>
      <c r="J141" s="193">
        <f>ROUND(I141*H141,2)</f>
        <v>0</v>
      </c>
      <c r="K141" s="189" t="s">
        <v>147</v>
      </c>
      <c r="L141" s="40"/>
      <c r="M141" s="194" t="s">
        <v>1</v>
      </c>
      <c r="N141" s="195" t="s">
        <v>42</v>
      </c>
      <c r="O141" s="72"/>
      <c r="P141" s="196">
        <f>O141*H141</f>
        <v>0</v>
      </c>
      <c r="Q141" s="196">
        <v>0</v>
      </c>
      <c r="R141" s="196">
        <f>Q141*H141</f>
        <v>0</v>
      </c>
      <c r="S141" s="196">
        <v>0.22</v>
      </c>
      <c r="T141" s="197">
        <f>S141*H141</f>
        <v>6.3234599999999999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98" t="s">
        <v>148</v>
      </c>
      <c r="AT141" s="198" t="s">
        <v>143</v>
      </c>
      <c r="AU141" s="198" t="s">
        <v>87</v>
      </c>
      <c r="AY141" s="18" t="s">
        <v>141</v>
      </c>
      <c r="BE141" s="199">
        <f>IF(N141="základní",J141,0)</f>
        <v>0</v>
      </c>
      <c r="BF141" s="199">
        <f>IF(N141="snížená",J141,0)</f>
        <v>0</v>
      </c>
      <c r="BG141" s="199">
        <f>IF(N141="zákl. přenesená",J141,0)</f>
        <v>0</v>
      </c>
      <c r="BH141" s="199">
        <f>IF(N141="sníž. přenesená",J141,0)</f>
        <v>0</v>
      </c>
      <c r="BI141" s="199">
        <f>IF(N141="nulová",J141,0)</f>
        <v>0</v>
      </c>
      <c r="BJ141" s="18" t="s">
        <v>85</v>
      </c>
      <c r="BK141" s="199">
        <f>ROUND(I141*H141,2)</f>
        <v>0</v>
      </c>
      <c r="BL141" s="18" t="s">
        <v>148</v>
      </c>
      <c r="BM141" s="198" t="s">
        <v>157</v>
      </c>
    </row>
    <row r="142" spans="1:65" s="2" customFormat="1" ht="29.25">
      <c r="A142" s="35"/>
      <c r="B142" s="36"/>
      <c r="C142" s="37"/>
      <c r="D142" s="200" t="s">
        <v>150</v>
      </c>
      <c r="E142" s="37"/>
      <c r="F142" s="201" t="s">
        <v>158</v>
      </c>
      <c r="G142" s="37"/>
      <c r="H142" s="37"/>
      <c r="I142" s="202"/>
      <c r="J142" s="37"/>
      <c r="K142" s="37"/>
      <c r="L142" s="40"/>
      <c r="M142" s="203"/>
      <c r="N142" s="204"/>
      <c r="O142" s="72"/>
      <c r="P142" s="72"/>
      <c r="Q142" s="72"/>
      <c r="R142" s="72"/>
      <c r="S142" s="72"/>
      <c r="T142" s="73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8" t="s">
        <v>150</v>
      </c>
      <c r="AU142" s="18" t="s">
        <v>87</v>
      </c>
    </row>
    <row r="143" spans="1:65" s="13" customFormat="1" ht="11.25">
      <c r="B143" s="205"/>
      <c r="C143" s="206"/>
      <c r="D143" s="200" t="s">
        <v>152</v>
      </c>
      <c r="E143" s="207" t="s">
        <v>1</v>
      </c>
      <c r="F143" s="208" t="s">
        <v>159</v>
      </c>
      <c r="G143" s="206"/>
      <c r="H143" s="207" t="s">
        <v>1</v>
      </c>
      <c r="I143" s="209"/>
      <c r="J143" s="206"/>
      <c r="K143" s="206"/>
      <c r="L143" s="210"/>
      <c r="M143" s="211"/>
      <c r="N143" s="212"/>
      <c r="O143" s="212"/>
      <c r="P143" s="212"/>
      <c r="Q143" s="212"/>
      <c r="R143" s="212"/>
      <c r="S143" s="212"/>
      <c r="T143" s="213"/>
      <c r="AT143" s="214" t="s">
        <v>152</v>
      </c>
      <c r="AU143" s="214" t="s">
        <v>87</v>
      </c>
      <c r="AV143" s="13" t="s">
        <v>85</v>
      </c>
      <c r="AW143" s="13" t="s">
        <v>34</v>
      </c>
      <c r="AX143" s="13" t="s">
        <v>77</v>
      </c>
      <c r="AY143" s="214" t="s">
        <v>141</v>
      </c>
    </row>
    <row r="144" spans="1:65" s="14" customFormat="1" ht="11.25">
      <c r="B144" s="215"/>
      <c r="C144" s="216"/>
      <c r="D144" s="200" t="s">
        <v>152</v>
      </c>
      <c r="E144" s="217" t="s">
        <v>1</v>
      </c>
      <c r="F144" s="218" t="s">
        <v>160</v>
      </c>
      <c r="G144" s="216"/>
      <c r="H144" s="219">
        <v>28.742999999999999</v>
      </c>
      <c r="I144" s="220"/>
      <c r="J144" s="216"/>
      <c r="K144" s="216"/>
      <c r="L144" s="221"/>
      <c r="M144" s="222"/>
      <c r="N144" s="223"/>
      <c r="O144" s="223"/>
      <c r="P144" s="223"/>
      <c r="Q144" s="223"/>
      <c r="R144" s="223"/>
      <c r="S144" s="223"/>
      <c r="T144" s="224"/>
      <c r="AT144" s="225" t="s">
        <v>152</v>
      </c>
      <c r="AU144" s="225" t="s">
        <v>87</v>
      </c>
      <c r="AV144" s="14" t="s">
        <v>87</v>
      </c>
      <c r="AW144" s="14" t="s">
        <v>34</v>
      </c>
      <c r="AX144" s="14" t="s">
        <v>85</v>
      </c>
      <c r="AY144" s="225" t="s">
        <v>141</v>
      </c>
    </row>
    <row r="145" spans="1:65" s="2" customFormat="1" ht="33" customHeight="1">
      <c r="A145" s="35"/>
      <c r="B145" s="36"/>
      <c r="C145" s="187" t="s">
        <v>161</v>
      </c>
      <c r="D145" s="187" t="s">
        <v>143</v>
      </c>
      <c r="E145" s="188" t="s">
        <v>162</v>
      </c>
      <c r="F145" s="189" t="s">
        <v>163</v>
      </c>
      <c r="G145" s="190" t="s">
        <v>164</v>
      </c>
      <c r="H145" s="191">
        <v>49.429000000000002</v>
      </c>
      <c r="I145" s="192"/>
      <c r="J145" s="193">
        <f>ROUND(I145*H145,2)</f>
        <v>0</v>
      </c>
      <c r="K145" s="189" t="s">
        <v>147</v>
      </c>
      <c r="L145" s="40"/>
      <c r="M145" s="194" t="s">
        <v>1</v>
      </c>
      <c r="N145" s="195" t="s">
        <v>42</v>
      </c>
      <c r="O145" s="72"/>
      <c r="P145" s="196">
        <f>O145*H145</f>
        <v>0</v>
      </c>
      <c r="Q145" s="196">
        <v>0</v>
      </c>
      <c r="R145" s="196">
        <f>Q145*H145</f>
        <v>0</v>
      </c>
      <c r="S145" s="196">
        <v>0</v>
      </c>
      <c r="T145" s="19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98" t="s">
        <v>148</v>
      </c>
      <c r="AT145" s="198" t="s">
        <v>143</v>
      </c>
      <c r="AU145" s="198" t="s">
        <v>87</v>
      </c>
      <c r="AY145" s="18" t="s">
        <v>141</v>
      </c>
      <c r="BE145" s="199">
        <f>IF(N145="základní",J145,0)</f>
        <v>0</v>
      </c>
      <c r="BF145" s="199">
        <f>IF(N145="snížená",J145,0)</f>
        <v>0</v>
      </c>
      <c r="BG145" s="199">
        <f>IF(N145="zákl. přenesená",J145,0)</f>
        <v>0</v>
      </c>
      <c r="BH145" s="199">
        <f>IF(N145="sníž. přenesená",J145,0)</f>
        <v>0</v>
      </c>
      <c r="BI145" s="199">
        <f>IF(N145="nulová",J145,0)</f>
        <v>0</v>
      </c>
      <c r="BJ145" s="18" t="s">
        <v>85</v>
      </c>
      <c r="BK145" s="199">
        <f>ROUND(I145*H145,2)</f>
        <v>0</v>
      </c>
      <c r="BL145" s="18" t="s">
        <v>148</v>
      </c>
      <c r="BM145" s="198" t="s">
        <v>165</v>
      </c>
    </row>
    <row r="146" spans="1:65" s="2" customFormat="1" ht="19.5">
      <c r="A146" s="35"/>
      <c r="B146" s="36"/>
      <c r="C146" s="37"/>
      <c r="D146" s="200" t="s">
        <v>150</v>
      </c>
      <c r="E146" s="37"/>
      <c r="F146" s="201" t="s">
        <v>163</v>
      </c>
      <c r="G146" s="37"/>
      <c r="H146" s="37"/>
      <c r="I146" s="202"/>
      <c r="J146" s="37"/>
      <c r="K146" s="37"/>
      <c r="L146" s="40"/>
      <c r="M146" s="203"/>
      <c r="N146" s="204"/>
      <c r="O146" s="72"/>
      <c r="P146" s="72"/>
      <c r="Q146" s="72"/>
      <c r="R146" s="72"/>
      <c r="S146" s="72"/>
      <c r="T146" s="73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8" t="s">
        <v>150</v>
      </c>
      <c r="AU146" s="18" t="s">
        <v>87</v>
      </c>
    </row>
    <row r="147" spans="1:65" s="13" customFormat="1" ht="11.25">
      <c r="B147" s="205"/>
      <c r="C147" s="206"/>
      <c r="D147" s="200" t="s">
        <v>152</v>
      </c>
      <c r="E147" s="207" t="s">
        <v>1</v>
      </c>
      <c r="F147" s="208" t="s">
        <v>166</v>
      </c>
      <c r="G147" s="206"/>
      <c r="H147" s="207" t="s">
        <v>1</v>
      </c>
      <c r="I147" s="209"/>
      <c r="J147" s="206"/>
      <c r="K147" s="206"/>
      <c r="L147" s="210"/>
      <c r="M147" s="211"/>
      <c r="N147" s="212"/>
      <c r="O147" s="212"/>
      <c r="P147" s="212"/>
      <c r="Q147" s="212"/>
      <c r="R147" s="212"/>
      <c r="S147" s="212"/>
      <c r="T147" s="213"/>
      <c r="AT147" s="214" t="s">
        <v>152</v>
      </c>
      <c r="AU147" s="214" t="s">
        <v>87</v>
      </c>
      <c r="AV147" s="13" t="s">
        <v>85</v>
      </c>
      <c r="AW147" s="13" t="s">
        <v>34</v>
      </c>
      <c r="AX147" s="13" t="s">
        <v>77</v>
      </c>
      <c r="AY147" s="214" t="s">
        <v>141</v>
      </c>
    </row>
    <row r="148" spans="1:65" s="13" customFormat="1" ht="11.25">
      <c r="B148" s="205"/>
      <c r="C148" s="206"/>
      <c r="D148" s="200" t="s">
        <v>152</v>
      </c>
      <c r="E148" s="207" t="s">
        <v>1</v>
      </c>
      <c r="F148" s="208" t="s">
        <v>167</v>
      </c>
      <c r="G148" s="206"/>
      <c r="H148" s="207" t="s">
        <v>1</v>
      </c>
      <c r="I148" s="209"/>
      <c r="J148" s="206"/>
      <c r="K148" s="206"/>
      <c r="L148" s="210"/>
      <c r="M148" s="211"/>
      <c r="N148" s="212"/>
      <c r="O148" s="212"/>
      <c r="P148" s="212"/>
      <c r="Q148" s="212"/>
      <c r="R148" s="212"/>
      <c r="S148" s="212"/>
      <c r="T148" s="213"/>
      <c r="AT148" s="214" t="s">
        <v>152</v>
      </c>
      <c r="AU148" s="214" t="s">
        <v>87</v>
      </c>
      <c r="AV148" s="13" t="s">
        <v>85</v>
      </c>
      <c r="AW148" s="13" t="s">
        <v>34</v>
      </c>
      <c r="AX148" s="13" t="s">
        <v>77</v>
      </c>
      <c r="AY148" s="214" t="s">
        <v>141</v>
      </c>
    </row>
    <row r="149" spans="1:65" s="14" customFormat="1" ht="11.25">
      <c r="B149" s="215"/>
      <c r="C149" s="216"/>
      <c r="D149" s="200" t="s">
        <v>152</v>
      </c>
      <c r="E149" s="217" t="s">
        <v>1</v>
      </c>
      <c r="F149" s="218" t="s">
        <v>168</v>
      </c>
      <c r="G149" s="216"/>
      <c r="H149" s="219">
        <v>0.65200000000000002</v>
      </c>
      <c r="I149" s="220"/>
      <c r="J149" s="216"/>
      <c r="K149" s="216"/>
      <c r="L149" s="221"/>
      <c r="M149" s="222"/>
      <c r="N149" s="223"/>
      <c r="O149" s="223"/>
      <c r="P149" s="223"/>
      <c r="Q149" s="223"/>
      <c r="R149" s="223"/>
      <c r="S149" s="223"/>
      <c r="T149" s="224"/>
      <c r="AT149" s="225" t="s">
        <v>152</v>
      </c>
      <c r="AU149" s="225" t="s">
        <v>87</v>
      </c>
      <c r="AV149" s="14" t="s">
        <v>87</v>
      </c>
      <c r="AW149" s="14" t="s">
        <v>34</v>
      </c>
      <c r="AX149" s="14" t="s">
        <v>77</v>
      </c>
      <c r="AY149" s="225" t="s">
        <v>141</v>
      </c>
    </row>
    <row r="150" spans="1:65" s="14" customFormat="1" ht="11.25">
      <c r="B150" s="215"/>
      <c r="C150" s="216"/>
      <c r="D150" s="200" t="s">
        <v>152</v>
      </c>
      <c r="E150" s="217" t="s">
        <v>1</v>
      </c>
      <c r="F150" s="218" t="s">
        <v>169</v>
      </c>
      <c r="G150" s="216"/>
      <c r="H150" s="219">
        <v>14.372</v>
      </c>
      <c r="I150" s="220"/>
      <c r="J150" s="216"/>
      <c r="K150" s="216"/>
      <c r="L150" s="221"/>
      <c r="M150" s="222"/>
      <c r="N150" s="223"/>
      <c r="O150" s="223"/>
      <c r="P150" s="223"/>
      <c r="Q150" s="223"/>
      <c r="R150" s="223"/>
      <c r="S150" s="223"/>
      <c r="T150" s="224"/>
      <c r="AT150" s="225" t="s">
        <v>152</v>
      </c>
      <c r="AU150" s="225" t="s">
        <v>87</v>
      </c>
      <c r="AV150" s="14" t="s">
        <v>87</v>
      </c>
      <c r="AW150" s="14" t="s">
        <v>34</v>
      </c>
      <c r="AX150" s="14" t="s">
        <v>77</v>
      </c>
      <c r="AY150" s="225" t="s">
        <v>141</v>
      </c>
    </row>
    <row r="151" spans="1:65" s="14" customFormat="1" ht="11.25">
      <c r="B151" s="215"/>
      <c r="C151" s="216"/>
      <c r="D151" s="200" t="s">
        <v>152</v>
      </c>
      <c r="E151" s="217" t="s">
        <v>1</v>
      </c>
      <c r="F151" s="218" t="s">
        <v>170</v>
      </c>
      <c r="G151" s="216"/>
      <c r="H151" s="219">
        <v>30.125</v>
      </c>
      <c r="I151" s="220"/>
      <c r="J151" s="216"/>
      <c r="K151" s="216"/>
      <c r="L151" s="221"/>
      <c r="M151" s="222"/>
      <c r="N151" s="223"/>
      <c r="O151" s="223"/>
      <c r="P151" s="223"/>
      <c r="Q151" s="223"/>
      <c r="R151" s="223"/>
      <c r="S151" s="223"/>
      <c r="T151" s="224"/>
      <c r="AT151" s="225" t="s">
        <v>152</v>
      </c>
      <c r="AU151" s="225" t="s">
        <v>87</v>
      </c>
      <c r="AV151" s="14" t="s">
        <v>87</v>
      </c>
      <c r="AW151" s="14" t="s">
        <v>34</v>
      </c>
      <c r="AX151" s="14" t="s">
        <v>77</v>
      </c>
      <c r="AY151" s="225" t="s">
        <v>141</v>
      </c>
    </row>
    <row r="152" spans="1:65" s="15" customFormat="1" ht="11.25">
      <c r="B152" s="226"/>
      <c r="C152" s="227"/>
      <c r="D152" s="200" t="s">
        <v>152</v>
      </c>
      <c r="E152" s="228" t="s">
        <v>1</v>
      </c>
      <c r="F152" s="229" t="s">
        <v>171</v>
      </c>
      <c r="G152" s="227"/>
      <c r="H152" s="230">
        <v>45.149000000000001</v>
      </c>
      <c r="I152" s="231"/>
      <c r="J152" s="227"/>
      <c r="K152" s="227"/>
      <c r="L152" s="232"/>
      <c r="M152" s="233"/>
      <c r="N152" s="234"/>
      <c r="O152" s="234"/>
      <c r="P152" s="234"/>
      <c r="Q152" s="234"/>
      <c r="R152" s="234"/>
      <c r="S152" s="234"/>
      <c r="T152" s="235"/>
      <c r="AT152" s="236" t="s">
        <v>152</v>
      </c>
      <c r="AU152" s="236" t="s">
        <v>87</v>
      </c>
      <c r="AV152" s="15" t="s">
        <v>161</v>
      </c>
      <c r="AW152" s="15" t="s">
        <v>34</v>
      </c>
      <c r="AX152" s="15" t="s">
        <v>77</v>
      </c>
      <c r="AY152" s="236" t="s">
        <v>141</v>
      </c>
    </row>
    <row r="153" spans="1:65" s="13" customFormat="1" ht="11.25">
      <c r="B153" s="205"/>
      <c r="C153" s="206"/>
      <c r="D153" s="200" t="s">
        <v>152</v>
      </c>
      <c r="E153" s="207" t="s">
        <v>1</v>
      </c>
      <c r="F153" s="208" t="s">
        <v>172</v>
      </c>
      <c r="G153" s="206"/>
      <c r="H153" s="207" t="s">
        <v>1</v>
      </c>
      <c r="I153" s="209"/>
      <c r="J153" s="206"/>
      <c r="K153" s="206"/>
      <c r="L153" s="210"/>
      <c r="M153" s="211"/>
      <c r="N153" s="212"/>
      <c r="O153" s="212"/>
      <c r="P153" s="212"/>
      <c r="Q153" s="212"/>
      <c r="R153" s="212"/>
      <c r="S153" s="212"/>
      <c r="T153" s="213"/>
      <c r="AT153" s="214" t="s">
        <v>152</v>
      </c>
      <c r="AU153" s="214" t="s">
        <v>87</v>
      </c>
      <c r="AV153" s="13" t="s">
        <v>85</v>
      </c>
      <c r="AW153" s="13" t="s">
        <v>34</v>
      </c>
      <c r="AX153" s="13" t="s">
        <v>77</v>
      </c>
      <c r="AY153" s="214" t="s">
        <v>141</v>
      </c>
    </row>
    <row r="154" spans="1:65" s="14" customFormat="1" ht="11.25">
      <c r="B154" s="215"/>
      <c r="C154" s="216"/>
      <c r="D154" s="200" t="s">
        <v>152</v>
      </c>
      <c r="E154" s="217" t="s">
        <v>1</v>
      </c>
      <c r="F154" s="218" t="s">
        <v>173</v>
      </c>
      <c r="G154" s="216"/>
      <c r="H154" s="219">
        <v>4.28</v>
      </c>
      <c r="I154" s="220"/>
      <c r="J154" s="216"/>
      <c r="K154" s="216"/>
      <c r="L154" s="221"/>
      <c r="M154" s="222"/>
      <c r="N154" s="223"/>
      <c r="O154" s="223"/>
      <c r="P154" s="223"/>
      <c r="Q154" s="223"/>
      <c r="R154" s="223"/>
      <c r="S154" s="223"/>
      <c r="T154" s="224"/>
      <c r="AT154" s="225" t="s">
        <v>152</v>
      </c>
      <c r="AU154" s="225" t="s">
        <v>87</v>
      </c>
      <c r="AV154" s="14" t="s">
        <v>87</v>
      </c>
      <c r="AW154" s="14" t="s">
        <v>34</v>
      </c>
      <c r="AX154" s="14" t="s">
        <v>77</v>
      </c>
      <c r="AY154" s="225" t="s">
        <v>141</v>
      </c>
    </row>
    <row r="155" spans="1:65" s="15" customFormat="1" ht="11.25">
      <c r="B155" s="226"/>
      <c r="C155" s="227"/>
      <c r="D155" s="200" t="s">
        <v>152</v>
      </c>
      <c r="E155" s="228" t="s">
        <v>1</v>
      </c>
      <c r="F155" s="229" t="s">
        <v>171</v>
      </c>
      <c r="G155" s="227"/>
      <c r="H155" s="230">
        <v>4.28</v>
      </c>
      <c r="I155" s="231"/>
      <c r="J155" s="227"/>
      <c r="K155" s="227"/>
      <c r="L155" s="232"/>
      <c r="M155" s="233"/>
      <c r="N155" s="234"/>
      <c r="O155" s="234"/>
      <c r="P155" s="234"/>
      <c r="Q155" s="234"/>
      <c r="R155" s="234"/>
      <c r="S155" s="234"/>
      <c r="T155" s="235"/>
      <c r="AT155" s="236" t="s">
        <v>152</v>
      </c>
      <c r="AU155" s="236" t="s">
        <v>87</v>
      </c>
      <c r="AV155" s="15" t="s">
        <v>161</v>
      </c>
      <c r="AW155" s="15" t="s">
        <v>34</v>
      </c>
      <c r="AX155" s="15" t="s">
        <v>77</v>
      </c>
      <c r="AY155" s="236" t="s">
        <v>141</v>
      </c>
    </row>
    <row r="156" spans="1:65" s="16" customFormat="1" ht="11.25">
      <c r="B156" s="237"/>
      <c r="C156" s="238"/>
      <c r="D156" s="200" t="s">
        <v>152</v>
      </c>
      <c r="E156" s="239" t="s">
        <v>1</v>
      </c>
      <c r="F156" s="240" t="s">
        <v>174</v>
      </c>
      <c r="G156" s="238"/>
      <c r="H156" s="241">
        <v>49.429000000000002</v>
      </c>
      <c r="I156" s="242"/>
      <c r="J156" s="238"/>
      <c r="K156" s="238"/>
      <c r="L156" s="243"/>
      <c r="M156" s="244"/>
      <c r="N156" s="245"/>
      <c r="O156" s="245"/>
      <c r="P156" s="245"/>
      <c r="Q156" s="245"/>
      <c r="R156" s="245"/>
      <c r="S156" s="245"/>
      <c r="T156" s="246"/>
      <c r="AT156" s="247" t="s">
        <v>152</v>
      </c>
      <c r="AU156" s="247" t="s">
        <v>87</v>
      </c>
      <c r="AV156" s="16" t="s">
        <v>148</v>
      </c>
      <c r="AW156" s="16" t="s">
        <v>34</v>
      </c>
      <c r="AX156" s="16" t="s">
        <v>85</v>
      </c>
      <c r="AY156" s="247" t="s">
        <v>141</v>
      </c>
    </row>
    <row r="157" spans="1:65" s="2" customFormat="1" ht="24.2" customHeight="1">
      <c r="A157" s="35"/>
      <c r="B157" s="36"/>
      <c r="C157" s="187" t="s">
        <v>148</v>
      </c>
      <c r="D157" s="187" t="s">
        <v>143</v>
      </c>
      <c r="E157" s="188" t="s">
        <v>175</v>
      </c>
      <c r="F157" s="189" t="s">
        <v>176</v>
      </c>
      <c r="G157" s="190" t="s">
        <v>164</v>
      </c>
      <c r="H157" s="191">
        <v>1.62</v>
      </c>
      <c r="I157" s="192"/>
      <c r="J157" s="193">
        <f>ROUND(I157*H157,2)</f>
        <v>0</v>
      </c>
      <c r="K157" s="189" t="s">
        <v>147</v>
      </c>
      <c r="L157" s="40"/>
      <c r="M157" s="194" t="s">
        <v>1</v>
      </c>
      <c r="N157" s="195" t="s">
        <v>42</v>
      </c>
      <c r="O157" s="72"/>
      <c r="P157" s="196">
        <f>O157*H157</f>
        <v>0</v>
      </c>
      <c r="Q157" s="196">
        <v>0</v>
      </c>
      <c r="R157" s="196">
        <f>Q157*H157</f>
        <v>0</v>
      </c>
      <c r="S157" s="196">
        <v>0</v>
      </c>
      <c r="T157" s="19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98" t="s">
        <v>148</v>
      </c>
      <c r="AT157" s="198" t="s">
        <v>143</v>
      </c>
      <c r="AU157" s="198" t="s">
        <v>87</v>
      </c>
      <c r="AY157" s="18" t="s">
        <v>141</v>
      </c>
      <c r="BE157" s="199">
        <f>IF(N157="základní",J157,0)</f>
        <v>0</v>
      </c>
      <c r="BF157" s="199">
        <f>IF(N157="snížená",J157,0)</f>
        <v>0</v>
      </c>
      <c r="BG157" s="199">
        <f>IF(N157="zákl. přenesená",J157,0)</f>
        <v>0</v>
      </c>
      <c r="BH157" s="199">
        <f>IF(N157="sníž. přenesená",J157,0)</f>
        <v>0</v>
      </c>
      <c r="BI157" s="199">
        <f>IF(N157="nulová",J157,0)</f>
        <v>0</v>
      </c>
      <c r="BJ157" s="18" t="s">
        <v>85</v>
      </c>
      <c r="BK157" s="199">
        <f>ROUND(I157*H157,2)</f>
        <v>0</v>
      </c>
      <c r="BL157" s="18" t="s">
        <v>148</v>
      </c>
      <c r="BM157" s="198" t="s">
        <v>177</v>
      </c>
    </row>
    <row r="158" spans="1:65" s="2" customFormat="1" ht="29.25">
      <c r="A158" s="35"/>
      <c r="B158" s="36"/>
      <c r="C158" s="37"/>
      <c r="D158" s="200" t="s">
        <v>150</v>
      </c>
      <c r="E158" s="37"/>
      <c r="F158" s="201" t="s">
        <v>178</v>
      </c>
      <c r="G158" s="37"/>
      <c r="H158" s="37"/>
      <c r="I158" s="202"/>
      <c r="J158" s="37"/>
      <c r="K158" s="37"/>
      <c r="L158" s="40"/>
      <c r="M158" s="203"/>
      <c r="N158" s="204"/>
      <c r="O158" s="72"/>
      <c r="P158" s="72"/>
      <c r="Q158" s="72"/>
      <c r="R158" s="72"/>
      <c r="S158" s="72"/>
      <c r="T158" s="73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8" t="s">
        <v>150</v>
      </c>
      <c r="AU158" s="18" t="s">
        <v>87</v>
      </c>
    </row>
    <row r="159" spans="1:65" s="13" customFormat="1" ht="11.25">
      <c r="B159" s="205"/>
      <c r="C159" s="206"/>
      <c r="D159" s="200" t="s">
        <v>152</v>
      </c>
      <c r="E159" s="207" t="s">
        <v>1</v>
      </c>
      <c r="F159" s="208" t="s">
        <v>179</v>
      </c>
      <c r="G159" s="206"/>
      <c r="H159" s="207" t="s">
        <v>1</v>
      </c>
      <c r="I159" s="209"/>
      <c r="J159" s="206"/>
      <c r="K159" s="206"/>
      <c r="L159" s="210"/>
      <c r="M159" s="211"/>
      <c r="N159" s="212"/>
      <c r="O159" s="212"/>
      <c r="P159" s="212"/>
      <c r="Q159" s="212"/>
      <c r="R159" s="212"/>
      <c r="S159" s="212"/>
      <c r="T159" s="213"/>
      <c r="AT159" s="214" t="s">
        <v>152</v>
      </c>
      <c r="AU159" s="214" t="s">
        <v>87</v>
      </c>
      <c r="AV159" s="13" t="s">
        <v>85</v>
      </c>
      <c r="AW159" s="13" t="s">
        <v>34</v>
      </c>
      <c r="AX159" s="13" t="s">
        <v>77</v>
      </c>
      <c r="AY159" s="214" t="s">
        <v>141</v>
      </c>
    </row>
    <row r="160" spans="1:65" s="14" customFormat="1" ht="11.25">
      <c r="B160" s="215"/>
      <c r="C160" s="216"/>
      <c r="D160" s="200" t="s">
        <v>152</v>
      </c>
      <c r="E160" s="217" t="s">
        <v>1</v>
      </c>
      <c r="F160" s="218" t="s">
        <v>180</v>
      </c>
      <c r="G160" s="216"/>
      <c r="H160" s="219">
        <v>1.62</v>
      </c>
      <c r="I160" s="220"/>
      <c r="J160" s="216"/>
      <c r="K160" s="216"/>
      <c r="L160" s="221"/>
      <c r="M160" s="222"/>
      <c r="N160" s="223"/>
      <c r="O160" s="223"/>
      <c r="P160" s="223"/>
      <c r="Q160" s="223"/>
      <c r="R160" s="223"/>
      <c r="S160" s="223"/>
      <c r="T160" s="224"/>
      <c r="AT160" s="225" t="s">
        <v>152</v>
      </c>
      <c r="AU160" s="225" t="s">
        <v>87</v>
      </c>
      <c r="AV160" s="14" t="s">
        <v>87</v>
      </c>
      <c r="AW160" s="14" t="s">
        <v>34</v>
      </c>
      <c r="AX160" s="14" t="s">
        <v>85</v>
      </c>
      <c r="AY160" s="225" t="s">
        <v>141</v>
      </c>
    </row>
    <row r="161" spans="1:65" s="2" customFormat="1" ht="37.9" customHeight="1">
      <c r="A161" s="35"/>
      <c r="B161" s="36"/>
      <c r="C161" s="187" t="s">
        <v>181</v>
      </c>
      <c r="D161" s="187" t="s">
        <v>143</v>
      </c>
      <c r="E161" s="188" t="s">
        <v>182</v>
      </c>
      <c r="F161" s="189" t="s">
        <v>183</v>
      </c>
      <c r="G161" s="190" t="s">
        <v>164</v>
      </c>
      <c r="H161" s="191">
        <v>49.429000000000002</v>
      </c>
      <c r="I161" s="192"/>
      <c r="J161" s="193">
        <f>ROUND(I161*H161,2)</f>
        <v>0</v>
      </c>
      <c r="K161" s="189" t="s">
        <v>147</v>
      </c>
      <c r="L161" s="40"/>
      <c r="M161" s="194" t="s">
        <v>1</v>
      </c>
      <c r="N161" s="195" t="s">
        <v>42</v>
      </c>
      <c r="O161" s="72"/>
      <c r="P161" s="196">
        <f>O161*H161</f>
        <v>0</v>
      </c>
      <c r="Q161" s="196">
        <v>0</v>
      </c>
      <c r="R161" s="196">
        <f>Q161*H161</f>
        <v>0</v>
      </c>
      <c r="S161" s="196">
        <v>0</v>
      </c>
      <c r="T161" s="19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98" t="s">
        <v>148</v>
      </c>
      <c r="AT161" s="198" t="s">
        <v>143</v>
      </c>
      <c r="AU161" s="198" t="s">
        <v>87</v>
      </c>
      <c r="AY161" s="18" t="s">
        <v>141</v>
      </c>
      <c r="BE161" s="199">
        <f>IF(N161="základní",J161,0)</f>
        <v>0</v>
      </c>
      <c r="BF161" s="199">
        <f>IF(N161="snížená",J161,0)</f>
        <v>0</v>
      </c>
      <c r="BG161" s="199">
        <f>IF(N161="zákl. přenesená",J161,0)</f>
        <v>0</v>
      </c>
      <c r="BH161" s="199">
        <f>IF(N161="sníž. přenesená",J161,0)</f>
        <v>0</v>
      </c>
      <c r="BI161" s="199">
        <f>IF(N161="nulová",J161,0)</f>
        <v>0</v>
      </c>
      <c r="BJ161" s="18" t="s">
        <v>85</v>
      </c>
      <c r="BK161" s="199">
        <f>ROUND(I161*H161,2)</f>
        <v>0</v>
      </c>
      <c r="BL161" s="18" t="s">
        <v>148</v>
      </c>
      <c r="BM161" s="198" t="s">
        <v>184</v>
      </c>
    </row>
    <row r="162" spans="1:65" s="2" customFormat="1" ht="39">
      <c r="A162" s="35"/>
      <c r="B162" s="36"/>
      <c r="C162" s="37"/>
      <c r="D162" s="200" t="s">
        <v>150</v>
      </c>
      <c r="E162" s="37"/>
      <c r="F162" s="201" t="s">
        <v>185</v>
      </c>
      <c r="G162" s="37"/>
      <c r="H162" s="37"/>
      <c r="I162" s="202"/>
      <c r="J162" s="37"/>
      <c r="K162" s="37"/>
      <c r="L162" s="40"/>
      <c r="M162" s="203"/>
      <c r="N162" s="204"/>
      <c r="O162" s="72"/>
      <c r="P162" s="72"/>
      <c r="Q162" s="72"/>
      <c r="R162" s="72"/>
      <c r="S162" s="72"/>
      <c r="T162" s="73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8" t="s">
        <v>150</v>
      </c>
      <c r="AU162" s="18" t="s">
        <v>87</v>
      </c>
    </row>
    <row r="163" spans="1:65" s="14" customFormat="1" ht="11.25">
      <c r="B163" s="215"/>
      <c r="C163" s="216"/>
      <c r="D163" s="200" t="s">
        <v>152</v>
      </c>
      <c r="E163" s="217" t="s">
        <v>1</v>
      </c>
      <c r="F163" s="218" t="s">
        <v>186</v>
      </c>
      <c r="G163" s="216"/>
      <c r="H163" s="219">
        <v>49.429000000000002</v>
      </c>
      <c r="I163" s="220"/>
      <c r="J163" s="216"/>
      <c r="K163" s="216"/>
      <c r="L163" s="221"/>
      <c r="M163" s="222"/>
      <c r="N163" s="223"/>
      <c r="O163" s="223"/>
      <c r="P163" s="223"/>
      <c r="Q163" s="223"/>
      <c r="R163" s="223"/>
      <c r="S163" s="223"/>
      <c r="T163" s="224"/>
      <c r="AT163" s="225" t="s">
        <v>152</v>
      </c>
      <c r="AU163" s="225" t="s">
        <v>87</v>
      </c>
      <c r="AV163" s="14" t="s">
        <v>87</v>
      </c>
      <c r="AW163" s="14" t="s">
        <v>34</v>
      </c>
      <c r="AX163" s="14" t="s">
        <v>85</v>
      </c>
      <c r="AY163" s="225" t="s">
        <v>141</v>
      </c>
    </row>
    <row r="164" spans="1:65" s="2" customFormat="1" ht="24.2" customHeight="1">
      <c r="A164" s="35"/>
      <c r="B164" s="36"/>
      <c r="C164" s="187" t="s">
        <v>187</v>
      </c>
      <c r="D164" s="187" t="s">
        <v>143</v>
      </c>
      <c r="E164" s="188" t="s">
        <v>188</v>
      </c>
      <c r="F164" s="189" t="s">
        <v>189</v>
      </c>
      <c r="G164" s="190" t="s">
        <v>164</v>
      </c>
      <c r="H164" s="191">
        <v>49.429000000000002</v>
      </c>
      <c r="I164" s="192"/>
      <c r="J164" s="193">
        <f>ROUND(I164*H164,2)</f>
        <v>0</v>
      </c>
      <c r="K164" s="189" t="s">
        <v>147</v>
      </c>
      <c r="L164" s="40"/>
      <c r="M164" s="194" t="s">
        <v>1</v>
      </c>
      <c r="N164" s="195" t="s">
        <v>42</v>
      </c>
      <c r="O164" s="72"/>
      <c r="P164" s="196">
        <f>O164*H164</f>
        <v>0</v>
      </c>
      <c r="Q164" s="196">
        <v>0</v>
      </c>
      <c r="R164" s="196">
        <f>Q164*H164</f>
        <v>0</v>
      </c>
      <c r="S164" s="196">
        <v>0</v>
      </c>
      <c r="T164" s="19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98" t="s">
        <v>148</v>
      </c>
      <c r="AT164" s="198" t="s">
        <v>143</v>
      </c>
      <c r="AU164" s="198" t="s">
        <v>87</v>
      </c>
      <c r="AY164" s="18" t="s">
        <v>141</v>
      </c>
      <c r="BE164" s="199">
        <f>IF(N164="základní",J164,0)</f>
        <v>0</v>
      </c>
      <c r="BF164" s="199">
        <f>IF(N164="snížená",J164,0)</f>
        <v>0</v>
      </c>
      <c r="BG164" s="199">
        <f>IF(N164="zákl. přenesená",J164,0)</f>
        <v>0</v>
      </c>
      <c r="BH164" s="199">
        <f>IF(N164="sníž. přenesená",J164,0)</f>
        <v>0</v>
      </c>
      <c r="BI164" s="199">
        <f>IF(N164="nulová",J164,0)</f>
        <v>0</v>
      </c>
      <c r="BJ164" s="18" t="s">
        <v>85</v>
      </c>
      <c r="BK164" s="199">
        <f>ROUND(I164*H164,2)</f>
        <v>0</v>
      </c>
      <c r="BL164" s="18" t="s">
        <v>148</v>
      </c>
      <c r="BM164" s="198" t="s">
        <v>190</v>
      </c>
    </row>
    <row r="165" spans="1:65" s="2" customFormat="1" ht="29.25">
      <c r="A165" s="35"/>
      <c r="B165" s="36"/>
      <c r="C165" s="37"/>
      <c r="D165" s="200" t="s">
        <v>150</v>
      </c>
      <c r="E165" s="37"/>
      <c r="F165" s="201" t="s">
        <v>191</v>
      </c>
      <c r="G165" s="37"/>
      <c r="H165" s="37"/>
      <c r="I165" s="202"/>
      <c r="J165" s="37"/>
      <c r="K165" s="37"/>
      <c r="L165" s="40"/>
      <c r="M165" s="203"/>
      <c r="N165" s="204"/>
      <c r="O165" s="72"/>
      <c r="P165" s="72"/>
      <c r="Q165" s="72"/>
      <c r="R165" s="72"/>
      <c r="S165" s="72"/>
      <c r="T165" s="73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8" t="s">
        <v>150</v>
      </c>
      <c r="AU165" s="18" t="s">
        <v>87</v>
      </c>
    </row>
    <row r="166" spans="1:65" s="14" customFormat="1" ht="11.25">
      <c r="B166" s="215"/>
      <c r="C166" s="216"/>
      <c r="D166" s="200" t="s">
        <v>152</v>
      </c>
      <c r="E166" s="217" t="s">
        <v>1</v>
      </c>
      <c r="F166" s="218" t="s">
        <v>192</v>
      </c>
      <c r="G166" s="216"/>
      <c r="H166" s="219">
        <v>49.429000000000002</v>
      </c>
      <c r="I166" s="220"/>
      <c r="J166" s="216"/>
      <c r="K166" s="216"/>
      <c r="L166" s="221"/>
      <c r="M166" s="222"/>
      <c r="N166" s="223"/>
      <c r="O166" s="223"/>
      <c r="P166" s="223"/>
      <c r="Q166" s="223"/>
      <c r="R166" s="223"/>
      <c r="S166" s="223"/>
      <c r="T166" s="224"/>
      <c r="AT166" s="225" t="s">
        <v>152</v>
      </c>
      <c r="AU166" s="225" t="s">
        <v>87</v>
      </c>
      <c r="AV166" s="14" t="s">
        <v>87</v>
      </c>
      <c r="AW166" s="14" t="s">
        <v>34</v>
      </c>
      <c r="AX166" s="14" t="s">
        <v>85</v>
      </c>
      <c r="AY166" s="225" t="s">
        <v>141</v>
      </c>
    </row>
    <row r="167" spans="1:65" s="2" customFormat="1" ht="33" customHeight="1">
      <c r="A167" s="35"/>
      <c r="B167" s="36"/>
      <c r="C167" s="187" t="s">
        <v>193</v>
      </c>
      <c r="D167" s="187" t="s">
        <v>143</v>
      </c>
      <c r="E167" s="188" t="s">
        <v>194</v>
      </c>
      <c r="F167" s="189" t="s">
        <v>195</v>
      </c>
      <c r="G167" s="190" t="s">
        <v>196</v>
      </c>
      <c r="H167" s="191">
        <v>84.028999999999996</v>
      </c>
      <c r="I167" s="192"/>
      <c r="J167" s="193">
        <f>ROUND(I167*H167,2)</f>
        <v>0</v>
      </c>
      <c r="K167" s="189" t="s">
        <v>147</v>
      </c>
      <c r="L167" s="40"/>
      <c r="M167" s="194" t="s">
        <v>1</v>
      </c>
      <c r="N167" s="195" t="s">
        <v>42</v>
      </c>
      <c r="O167" s="72"/>
      <c r="P167" s="196">
        <f>O167*H167</f>
        <v>0</v>
      </c>
      <c r="Q167" s="196">
        <v>0</v>
      </c>
      <c r="R167" s="196">
        <f>Q167*H167</f>
        <v>0</v>
      </c>
      <c r="S167" s="196">
        <v>0</v>
      </c>
      <c r="T167" s="19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98" t="s">
        <v>148</v>
      </c>
      <c r="AT167" s="198" t="s">
        <v>143</v>
      </c>
      <c r="AU167" s="198" t="s">
        <v>87</v>
      </c>
      <c r="AY167" s="18" t="s">
        <v>141</v>
      </c>
      <c r="BE167" s="199">
        <f>IF(N167="základní",J167,0)</f>
        <v>0</v>
      </c>
      <c r="BF167" s="199">
        <f>IF(N167="snížená",J167,0)</f>
        <v>0</v>
      </c>
      <c r="BG167" s="199">
        <f>IF(N167="zákl. přenesená",J167,0)</f>
        <v>0</v>
      </c>
      <c r="BH167" s="199">
        <f>IF(N167="sníž. přenesená",J167,0)</f>
        <v>0</v>
      </c>
      <c r="BI167" s="199">
        <f>IF(N167="nulová",J167,0)</f>
        <v>0</v>
      </c>
      <c r="BJ167" s="18" t="s">
        <v>85</v>
      </c>
      <c r="BK167" s="199">
        <f>ROUND(I167*H167,2)</f>
        <v>0</v>
      </c>
      <c r="BL167" s="18" t="s">
        <v>148</v>
      </c>
      <c r="BM167" s="198" t="s">
        <v>197</v>
      </c>
    </row>
    <row r="168" spans="1:65" s="2" customFormat="1" ht="29.25">
      <c r="A168" s="35"/>
      <c r="B168" s="36"/>
      <c r="C168" s="37"/>
      <c r="D168" s="200" t="s">
        <v>150</v>
      </c>
      <c r="E168" s="37"/>
      <c r="F168" s="201" t="s">
        <v>198</v>
      </c>
      <c r="G168" s="37"/>
      <c r="H168" s="37"/>
      <c r="I168" s="202"/>
      <c r="J168" s="37"/>
      <c r="K168" s="37"/>
      <c r="L168" s="40"/>
      <c r="M168" s="203"/>
      <c r="N168" s="204"/>
      <c r="O168" s="72"/>
      <c r="P168" s="72"/>
      <c r="Q168" s="72"/>
      <c r="R168" s="72"/>
      <c r="S168" s="72"/>
      <c r="T168" s="73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8" t="s">
        <v>150</v>
      </c>
      <c r="AU168" s="18" t="s">
        <v>87</v>
      </c>
    </row>
    <row r="169" spans="1:65" s="14" customFormat="1" ht="11.25">
      <c r="B169" s="215"/>
      <c r="C169" s="216"/>
      <c r="D169" s="200" t="s">
        <v>152</v>
      </c>
      <c r="E169" s="217" t="s">
        <v>1</v>
      </c>
      <c r="F169" s="218" t="s">
        <v>199</v>
      </c>
      <c r="G169" s="216"/>
      <c r="H169" s="219">
        <v>84.028999999999996</v>
      </c>
      <c r="I169" s="220"/>
      <c r="J169" s="216"/>
      <c r="K169" s="216"/>
      <c r="L169" s="221"/>
      <c r="M169" s="222"/>
      <c r="N169" s="223"/>
      <c r="O169" s="223"/>
      <c r="P169" s="223"/>
      <c r="Q169" s="223"/>
      <c r="R169" s="223"/>
      <c r="S169" s="223"/>
      <c r="T169" s="224"/>
      <c r="AT169" s="225" t="s">
        <v>152</v>
      </c>
      <c r="AU169" s="225" t="s">
        <v>87</v>
      </c>
      <c r="AV169" s="14" t="s">
        <v>87</v>
      </c>
      <c r="AW169" s="14" t="s">
        <v>34</v>
      </c>
      <c r="AX169" s="14" t="s">
        <v>85</v>
      </c>
      <c r="AY169" s="225" t="s">
        <v>141</v>
      </c>
    </row>
    <row r="170" spans="1:65" s="2" customFormat="1" ht="24.2" customHeight="1">
      <c r="A170" s="35"/>
      <c r="B170" s="36"/>
      <c r="C170" s="187" t="s">
        <v>200</v>
      </c>
      <c r="D170" s="187" t="s">
        <v>143</v>
      </c>
      <c r="E170" s="188" t="s">
        <v>201</v>
      </c>
      <c r="F170" s="189" t="s">
        <v>202</v>
      </c>
      <c r="G170" s="190" t="s">
        <v>146</v>
      </c>
      <c r="H170" s="191">
        <v>96.807000000000002</v>
      </c>
      <c r="I170" s="192"/>
      <c r="J170" s="193">
        <f>ROUND(I170*H170,2)</f>
        <v>0</v>
      </c>
      <c r="K170" s="189" t="s">
        <v>147</v>
      </c>
      <c r="L170" s="40"/>
      <c r="M170" s="194" t="s">
        <v>1</v>
      </c>
      <c r="N170" s="195" t="s">
        <v>42</v>
      </c>
      <c r="O170" s="72"/>
      <c r="P170" s="196">
        <f>O170*H170</f>
        <v>0</v>
      </c>
      <c r="Q170" s="196">
        <v>0</v>
      </c>
      <c r="R170" s="196">
        <f>Q170*H170</f>
        <v>0</v>
      </c>
      <c r="S170" s="196">
        <v>0</v>
      </c>
      <c r="T170" s="19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98" t="s">
        <v>148</v>
      </c>
      <c r="AT170" s="198" t="s">
        <v>143</v>
      </c>
      <c r="AU170" s="198" t="s">
        <v>87</v>
      </c>
      <c r="AY170" s="18" t="s">
        <v>141</v>
      </c>
      <c r="BE170" s="199">
        <f>IF(N170="základní",J170,0)</f>
        <v>0</v>
      </c>
      <c r="BF170" s="199">
        <f>IF(N170="snížená",J170,0)</f>
        <v>0</v>
      </c>
      <c r="BG170" s="199">
        <f>IF(N170="zákl. přenesená",J170,0)</f>
        <v>0</v>
      </c>
      <c r="BH170" s="199">
        <f>IF(N170="sníž. přenesená",J170,0)</f>
        <v>0</v>
      </c>
      <c r="BI170" s="199">
        <f>IF(N170="nulová",J170,0)</f>
        <v>0</v>
      </c>
      <c r="BJ170" s="18" t="s">
        <v>85</v>
      </c>
      <c r="BK170" s="199">
        <f>ROUND(I170*H170,2)</f>
        <v>0</v>
      </c>
      <c r="BL170" s="18" t="s">
        <v>148</v>
      </c>
      <c r="BM170" s="198" t="s">
        <v>203</v>
      </c>
    </row>
    <row r="171" spans="1:65" s="2" customFormat="1" ht="19.5">
      <c r="A171" s="35"/>
      <c r="B171" s="36"/>
      <c r="C171" s="37"/>
      <c r="D171" s="200" t="s">
        <v>150</v>
      </c>
      <c r="E171" s="37"/>
      <c r="F171" s="201" t="s">
        <v>202</v>
      </c>
      <c r="G171" s="37"/>
      <c r="H171" s="37"/>
      <c r="I171" s="202"/>
      <c r="J171" s="37"/>
      <c r="K171" s="37"/>
      <c r="L171" s="40"/>
      <c r="M171" s="203"/>
      <c r="N171" s="204"/>
      <c r="O171" s="72"/>
      <c r="P171" s="72"/>
      <c r="Q171" s="72"/>
      <c r="R171" s="72"/>
      <c r="S171" s="72"/>
      <c r="T171" s="73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8" t="s">
        <v>150</v>
      </c>
      <c r="AU171" s="18" t="s">
        <v>87</v>
      </c>
    </row>
    <row r="172" spans="1:65" s="13" customFormat="1" ht="11.25">
      <c r="B172" s="205"/>
      <c r="C172" s="206"/>
      <c r="D172" s="200" t="s">
        <v>152</v>
      </c>
      <c r="E172" s="207" t="s">
        <v>1</v>
      </c>
      <c r="F172" s="208" t="s">
        <v>166</v>
      </c>
      <c r="G172" s="206"/>
      <c r="H172" s="207" t="s">
        <v>1</v>
      </c>
      <c r="I172" s="209"/>
      <c r="J172" s="206"/>
      <c r="K172" s="206"/>
      <c r="L172" s="210"/>
      <c r="M172" s="211"/>
      <c r="N172" s="212"/>
      <c r="O172" s="212"/>
      <c r="P172" s="212"/>
      <c r="Q172" s="212"/>
      <c r="R172" s="212"/>
      <c r="S172" s="212"/>
      <c r="T172" s="213"/>
      <c r="AT172" s="214" t="s">
        <v>152</v>
      </c>
      <c r="AU172" s="214" t="s">
        <v>87</v>
      </c>
      <c r="AV172" s="13" t="s">
        <v>85</v>
      </c>
      <c r="AW172" s="13" t="s">
        <v>34</v>
      </c>
      <c r="AX172" s="13" t="s">
        <v>77</v>
      </c>
      <c r="AY172" s="214" t="s">
        <v>141</v>
      </c>
    </row>
    <row r="173" spans="1:65" s="13" customFormat="1" ht="11.25">
      <c r="B173" s="205"/>
      <c r="C173" s="206"/>
      <c r="D173" s="200" t="s">
        <v>152</v>
      </c>
      <c r="E173" s="207" t="s">
        <v>1</v>
      </c>
      <c r="F173" s="208" t="s">
        <v>167</v>
      </c>
      <c r="G173" s="206"/>
      <c r="H173" s="207" t="s">
        <v>1</v>
      </c>
      <c r="I173" s="209"/>
      <c r="J173" s="206"/>
      <c r="K173" s="206"/>
      <c r="L173" s="210"/>
      <c r="M173" s="211"/>
      <c r="N173" s="212"/>
      <c r="O173" s="212"/>
      <c r="P173" s="212"/>
      <c r="Q173" s="212"/>
      <c r="R173" s="212"/>
      <c r="S173" s="212"/>
      <c r="T173" s="213"/>
      <c r="AT173" s="214" t="s">
        <v>152</v>
      </c>
      <c r="AU173" s="214" t="s">
        <v>87</v>
      </c>
      <c r="AV173" s="13" t="s">
        <v>85</v>
      </c>
      <c r="AW173" s="13" t="s">
        <v>34</v>
      </c>
      <c r="AX173" s="13" t="s">
        <v>77</v>
      </c>
      <c r="AY173" s="214" t="s">
        <v>141</v>
      </c>
    </row>
    <row r="174" spans="1:65" s="14" customFormat="1" ht="11.25">
      <c r="B174" s="215"/>
      <c r="C174" s="216"/>
      <c r="D174" s="200" t="s">
        <v>152</v>
      </c>
      <c r="E174" s="217" t="s">
        <v>1</v>
      </c>
      <c r="F174" s="218" t="s">
        <v>204</v>
      </c>
      <c r="G174" s="216"/>
      <c r="H174" s="219">
        <v>80.581999999999994</v>
      </c>
      <c r="I174" s="220"/>
      <c r="J174" s="216"/>
      <c r="K174" s="216"/>
      <c r="L174" s="221"/>
      <c r="M174" s="222"/>
      <c r="N174" s="223"/>
      <c r="O174" s="223"/>
      <c r="P174" s="223"/>
      <c r="Q174" s="223"/>
      <c r="R174" s="223"/>
      <c r="S174" s="223"/>
      <c r="T174" s="224"/>
      <c r="AT174" s="225" t="s">
        <v>152</v>
      </c>
      <c r="AU174" s="225" t="s">
        <v>87</v>
      </c>
      <c r="AV174" s="14" t="s">
        <v>87</v>
      </c>
      <c r="AW174" s="14" t="s">
        <v>34</v>
      </c>
      <c r="AX174" s="14" t="s">
        <v>77</v>
      </c>
      <c r="AY174" s="225" t="s">
        <v>141</v>
      </c>
    </row>
    <row r="175" spans="1:65" s="13" customFormat="1" ht="11.25">
      <c r="B175" s="205"/>
      <c r="C175" s="206"/>
      <c r="D175" s="200" t="s">
        <v>152</v>
      </c>
      <c r="E175" s="207" t="s">
        <v>1</v>
      </c>
      <c r="F175" s="208" t="s">
        <v>172</v>
      </c>
      <c r="G175" s="206"/>
      <c r="H175" s="207" t="s">
        <v>1</v>
      </c>
      <c r="I175" s="209"/>
      <c r="J175" s="206"/>
      <c r="K175" s="206"/>
      <c r="L175" s="210"/>
      <c r="M175" s="211"/>
      <c r="N175" s="212"/>
      <c r="O175" s="212"/>
      <c r="P175" s="212"/>
      <c r="Q175" s="212"/>
      <c r="R175" s="212"/>
      <c r="S175" s="212"/>
      <c r="T175" s="213"/>
      <c r="AT175" s="214" t="s">
        <v>152</v>
      </c>
      <c r="AU175" s="214" t="s">
        <v>87</v>
      </c>
      <c r="AV175" s="13" t="s">
        <v>85</v>
      </c>
      <c r="AW175" s="13" t="s">
        <v>34</v>
      </c>
      <c r="AX175" s="13" t="s">
        <v>77</v>
      </c>
      <c r="AY175" s="214" t="s">
        <v>141</v>
      </c>
    </row>
    <row r="176" spans="1:65" s="14" customFormat="1" ht="11.25">
      <c r="B176" s="215"/>
      <c r="C176" s="216"/>
      <c r="D176" s="200" t="s">
        <v>152</v>
      </c>
      <c r="E176" s="217" t="s">
        <v>1</v>
      </c>
      <c r="F176" s="218" t="s">
        <v>205</v>
      </c>
      <c r="G176" s="216"/>
      <c r="H176" s="219">
        <v>16.225000000000001</v>
      </c>
      <c r="I176" s="220"/>
      <c r="J176" s="216"/>
      <c r="K176" s="216"/>
      <c r="L176" s="221"/>
      <c r="M176" s="222"/>
      <c r="N176" s="223"/>
      <c r="O176" s="223"/>
      <c r="P176" s="223"/>
      <c r="Q176" s="223"/>
      <c r="R176" s="223"/>
      <c r="S176" s="223"/>
      <c r="T176" s="224"/>
      <c r="AT176" s="225" t="s">
        <v>152</v>
      </c>
      <c r="AU176" s="225" t="s">
        <v>87</v>
      </c>
      <c r="AV176" s="14" t="s">
        <v>87</v>
      </c>
      <c r="AW176" s="14" t="s">
        <v>34</v>
      </c>
      <c r="AX176" s="14" t="s">
        <v>77</v>
      </c>
      <c r="AY176" s="225" t="s">
        <v>141</v>
      </c>
    </row>
    <row r="177" spans="1:65" s="16" customFormat="1" ht="11.25">
      <c r="B177" s="237"/>
      <c r="C177" s="238"/>
      <c r="D177" s="200" t="s">
        <v>152</v>
      </c>
      <c r="E177" s="239" t="s">
        <v>1</v>
      </c>
      <c r="F177" s="240" t="s">
        <v>174</v>
      </c>
      <c r="G177" s="238"/>
      <c r="H177" s="241">
        <v>96.807000000000002</v>
      </c>
      <c r="I177" s="242"/>
      <c r="J177" s="238"/>
      <c r="K177" s="238"/>
      <c r="L177" s="243"/>
      <c r="M177" s="244"/>
      <c r="N177" s="245"/>
      <c r="O177" s="245"/>
      <c r="P177" s="245"/>
      <c r="Q177" s="245"/>
      <c r="R177" s="245"/>
      <c r="S177" s="245"/>
      <c r="T177" s="246"/>
      <c r="AT177" s="247" t="s">
        <v>152</v>
      </c>
      <c r="AU177" s="247" t="s">
        <v>87</v>
      </c>
      <c r="AV177" s="16" t="s">
        <v>148</v>
      </c>
      <c r="AW177" s="16" t="s">
        <v>34</v>
      </c>
      <c r="AX177" s="16" t="s">
        <v>85</v>
      </c>
      <c r="AY177" s="247" t="s">
        <v>141</v>
      </c>
    </row>
    <row r="178" spans="1:65" s="12" customFormat="1" ht="22.9" customHeight="1">
      <c r="B178" s="171"/>
      <c r="C178" s="172"/>
      <c r="D178" s="173" t="s">
        <v>76</v>
      </c>
      <c r="E178" s="185" t="s">
        <v>87</v>
      </c>
      <c r="F178" s="185" t="s">
        <v>206</v>
      </c>
      <c r="G178" s="172"/>
      <c r="H178" s="172"/>
      <c r="I178" s="175"/>
      <c r="J178" s="186">
        <f>BK178</f>
        <v>0</v>
      </c>
      <c r="K178" s="172"/>
      <c r="L178" s="177"/>
      <c r="M178" s="178"/>
      <c r="N178" s="179"/>
      <c r="O178" s="179"/>
      <c r="P178" s="180">
        <f>SUM(P179:P187)</f>
        <v>0</v>
      </c>
      <c r="Q178" s="179"/>
      <c r="R178" s="180">
        <f>SUM(R179:R187)</f>
        <v>84.142800000000008</v>
      </c>
      <c r="S178" s="179"/>
      <c r="T178" s="181">
        <f>SUM(T179:T187)</f>
        <v>0</v>
      </c>
      <c r="AR178" s="182" t="s">
        <v>85</v>
      </c>
      <c r="AT178" s="183" t="s">
        <v>76</v>
      </c>
      <c r="AU178" s="183" t="s">
        <v>85</v>
      </c>
      <c r="AY178" s="182" t="s">
        <v>141</v>
      </c>
      <c r="BK178" s="184">
        <f>SUM(BK179:BK187)</f>
        <v>0</v>
      </c>
    </row>
    <row r="179" spans="1:65" s="2" customFormat="1" ht="24.2" customHeight="1">
      <c r="A179" s="35"/>
      <c r="B179" s="36"/>
      <c r="C179" s="187" t="s">
        <v>207</v>
      </c>
      <c r="D179" s="187" t="s">
        <v>143</v>
      </c>
      <c r="E179" s="188" t="s">
        <v>208</v>
      </c>
      <c r="F179" s="189" t="s">
        <v>209</v>
      </c>
      <c r="G179" s="190" t="s">
        <v>164</v>
      </c>
      <c r="H179" s="191">
        <v>38.954999999999998</v>
      </c>
      <c r="I179" s="192"/>
      <c r="J179" s="193">
        <f>ROUND(I179*H179,2)</f>
        <v>0</v>
      </c>
      <c r="K179" s="189" t="s">
        <v>147</v>
      </c>
      <c r="L179" s="40"/>
      <c r="M179" s="194" t="s">
        <v>1</v>
      </c>
      <c r="N179" s="195" t="s">
        <v>42</v>
      </c>
      <c r="O179" s="72"/>
      <c r="P179" s="196">
        <f>O179*H179</f>
        <v>0</v>
      </c>
      <c r="Q179" s="196">
        <v>2.16</v>
      </c>
      <c r="R179" s="196">
        <f>Q179*H179</f>
        <v>84.142800000000008</v>
      </c>
      <c r="S179" s="196">
        <v>0</v>
      </c>
      <c r="T179" s="197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198" t="s">
        <v>148</v>
      </c>
      <c r="AT179" s="198" t="s">
        <v>143</v>
      </c>
      <c r="AU179" s="198" t="s">
        <v>87</v>
      </c>
      <c r="AY179" s="18" t="s">
        <v>141</v>
      </c>
      <c r="BE179" s="199">
        <f>IF(N179="základní",J179,0)</f>
        <v>0</v>
      </c>
      <c r="BF179" s="199">
        <f>IF(N179="snížená",J179,0)</f>
        <v>0</v>
      </c>
      <c r="BG179" s="199">
        <f>IF(N179="zákl. přenesená",J179,0)</f>
        <v>0</v>
      </c>
      <c r="BH179" s="199">
        <f>IF(N179="sníž. přenesená",J179,0)</f>
        <v>0</v>
      </c>
      <c r="BI179" s="199">
        <f>IF(N179="nulová",J179,0)</f>
        <v>0</v>
      </c>
      <c r="BJ179" s="18" t="s">
        <v>85</v>
      </c>
      <c r="BK179" s="199">
        <f>ROUND(I179*H179,2)</f>
        <v>0</v>
      </c>
      <c r="BL179" s="18" t="s">
        <v>148</v>
      </c>
      <c r="BM179" s="198" t="s">
        <v>210</v>
      </c>
    </row>
    <row r="180" spans="1:65" s="2" customFormat="1" ht="19.5">
      <c r="A180" s="35"/>
      <c r="B180" s="36"/>
      <c r="C180" s="37"/>
      <c r="D180" s="200" t="s">
        <v>150</v>
      </c>
      <c r="E180" s="37"/>
      <c r="F180" s="201" t="s">
        <v>211</v>
      </c>
      <c r="G180" s="37"/>
      <c r="H180" s="37"/>
      <c r="I180" s="202"/>
      <c r="J180" s="37"/>
      <c r="K180" s="37"/>
      <c r="L180" s="40"/>
      <c r="M180" s="203"/>
      <c r="N180" s="204"/>
      <c r="O180" s="72"/>
      <c r="P180" s="72"/>
      <c r="Q180" s="72"/>
      <c r="R180" s="72"/>
      <c r="S180" s="72"/>
      <c r="T180" s="73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8" t="s">
        <v>150</v>
      </c>
      <c r="AU180" s="18" t="s">
        <v>87</v>
      </c>
    </row>
    <row r="181" spans="1:65" s="13" customFormat="1" ht="22.5">
      <c r="B181" s="205"/>
      <c r="C181" s="206"/>
      <c r="D181" s="200" t="s">
        <v>152</v>
      </c>
      <c r="E181" s="207" t="s">
        <v>1</v>
      </c>
      <c r="F181" s="208" t="s">
        <v>212</v>
      </c>
      <c r="G181" s="206"/>
      <c r="H181" s="207" t="s">
        <v>1</v>
      </c>
      <c r="I181" s="209"/>
      <c r="J181" s="206"/>
      <c r="K181" s="206"/>
      <c r="L181" s="210"/>
      <c r="M181" s="211"/>
      <c r="N181" s="212"/>
      <c r="O181" s="212"/>
      <c r="P181" s="212"/>
      <c r="Q181" s="212"/>
      <c r="R181" s="212"/>
      <c r="S181" s="212"/>
      <c r="T181" s="213"/>
      <c r="AT181" s="214" t="s">
        <v>152</v>
      </c>
      <c r="AU181" s="214" t="s">
        <v>87</v>
      </c>
      <c r="AV181" s="13" t="s">
        <v>85</v>
      </c>
      <c r="AW181" s="13" t="s">
        <v>34</v>
      </c>
      <c r="AX181" s="13" t="s">
        <v>77</v>
      </c>
      <c r="AY181" s="214" t="s">
        <v>141</v>
      </c>
    </row>
    <row r="182" spans="1:65" s="14" customFormat="1" ht="11.25">
      <c r="B182" s="215"/>
      <c r="C182" s="216"/>
      <c r="D182" s="200" t="s">
        <v>152</v>
      </c>
      <c r="E182" s="217" t="s">
        <v>1</v>
      </c>
      <c r="F182" s="218" t="s">
        <v>213</v>
      </c>
      <c r="G182" s="216"/>
      <c r="H182" s="219">
        <v>19.023</v>
      </c>
      <c r="I182" s="220"/>
      <c r="J182" s="216"/>
      <c r="K182" s="216"/>
      <c r="L182" s="221"/>
      <c r="M182" s="222"/>
      <c r="N182" s="223"/>
      <c r="O182" s="223"/>
      <c r="P182" s="223"/>
      <c r="Q182" s="223"/>
      <c r="R182" s="223"/>
      <c r="S182" s="223"/>
      <c r="T182" s="224"/>
      <c r="AT182" s="225" t="s">
        <v>152</v>
      </c>
      <c r="AU182" s="225" t="s">
        <v>87</v>
      </c>
      <c r="AV182" s="14" t="s">
        <v>87</v>
      </c>
      <c r="AW182" s="14" t="s">
        <v>34</v>
      </c>
      <c r="AX182" s="14" t="s">
        <v>77</v>
      </c>
      <c r="AY182" s="225" t="s">
        <v>141</v>
      </c>
    </row>
    <row r="183" spans="1:65" s="14" customFormat="1" ht="11.25">
      <c r="B183" s="215"/>
      <c r="C183" s="216"/>
      <c r="D183" s="200" t="s">
        <v>152</v>
      </c>
      <c r="E183" s="217" t="s">
        <v>1</v>
      </c>
      <c r="F183" s="218" t="s">
        <v>214</v>
      </c>
      <c r="G183" s="216"/>
      <c r="H183" s="219">
        <v>14.326000000000001</v>
      </c>
      <c r="I183" s="220"/>
      <c r="J183" s="216"/>
      <c r="K183" s="216"/>
      <c r="L183" s="221"/>
      <c r="M183" s="222"/>
      <c r="N183" s="223"/>
      <c r="O183" s="223"/>
      <c r="P183" s="223"/>
      <c r="Q183" s="223"/>
      <c r="R183" s="223"/>
      <c r="S183" s="223"/>
      <c r="T183" s="224"/>
      <c r="AT183" s="225" t="s">
        <v>152</v>
      </c>
      <c r="AU183" s="225" t="s">
        <v>87</v>
      </c>
      <c r="AV183" s="14" t="s">
        <v>87</v>
      </c>
      <c r="AW183" s="14" t="s">
        <v>34</v>
      </c>
      <c r="AX183" s="14" t="s">
        <v>77</v>
      </c>
      <c r="AY183" s="225" t="s">
        <v>141</v>
      </c>
    </row>
    <row r="184" spans="1:65" s="14" customFormat="1" ht="11.25">
      <c r="B184" s="215"/>
      <c r="C184" s="216"/>
      <c r="D184" s="200" t="s">
        <v>152</v>
      </c>
      <c r="E184" s="217" t="s">
        <v>1</v>
      </c>
      <c r="F184" s="218" t="s">
        <v>215</v>
      </c>
      <c r="G184" s="216"/>
      <c r="H184" s="219">
        <v>1.9119999999999999</v>
      </c>
      <c r="I184" s="220"/>
      <c r="J184" s="216"/>
      <c r="K184" s="216"/>
      <c r="L184" s="221"/>
      <c r="M184" s="222"/>
      <c r="N184" s="223"/>
      <c r="O184" s="223"/>
      <c r="P184" s="223"/>
      <c r="Q184" s="223"/>
      <c r="R184" s="223"/>
      <c r="S184" s="223"/>
      <c r="T184" s="224"/>
      <c r="AT184" s="225" t="s">
        <v>152</v>
      </c>
      <c r="AU184" s="225" t="s">
        <v>87</v>
      </c>
      <c r="AV184" s="14" t="s">
        <v>87</v>
      </c>
      <c r="AW184" s="14" t="s">
        <v>34</v>
      </c>
      <c r="AX184" s="14" t="s">
        <v>77</v>
      </c>
      <c r="AY184" s="225" t="s">
        <v>141</v>
      </c>
    </row>
    <row r="185" spans="1:65" s="14" customFormat="1" ht="11.25">
      <c r="B185" s="215"/>
      <c r="C185" s="216"/>
      <c r="D185" s="200" t="s">
        <v>152</v>
      </c>
      <c r="E185" s="217" t="s">
        <v>1</v>
      </c>
      <c r="F185" s="218" t="s">
        <v>216</v>
      </c>
      <c r="G185" s="216"/>
      <c r="H185" s="219">
        <v>0.62</v>
      </c>
      <c r="I185" s="220"/>
      <c r="J185" s="216"/>
      <c r="K185" s="216"/>
      <c r="L185" s="221"/>
      <c r="M185" s="222"/>
      <c r="N185" s="223"/>
      <c r="O185" s="223"/>
      <c r="P185" s="223"/>
      <c r="Q185" s="223"/>
      <c r="R185" s="223"/>
      <c r="S185" s="223"/>
      <c r="T185" s="224"/>
      <c r="AT185" s="225" t="s">
        <v>152</v>
      </c>
      <c r="AU185" s="225" t="s">
        <v>87</v>
      </c>
      <c r="AV185" s="14" t="s">
        <v>87</v>
      </c>
      <c r="AW185" s="14" t="s">
        <v>34</v>
      </c>
      <c r="AX185" s="14" t="s">
        <v>77</v>
      </c>
      <c r="AY185" s="225" t="s">
        <v>141</v>
      </c>
    </row>
    <row r="186" spans="1:65" s="14" customFormat="1" ht="11.25">
      <c r="B186" s="215"/>
      <c r="C186" s="216"/>
      <c r="D186" s="200" t="s">
        <v>152</v>
      </c>
      <c r="E186" s="217" t="s">
        <v>1</v>
      </c>
      <c r="F186" s="218" t="s">
        <v>217</v>
      </c>
      <c r="G186" s="216"/>
      <c r="H186" s="219">
        <v>3.0739999999999998</v>
      </c>
      <c r="I186" s="220"/>
      <c r="J186" s="216"/>
      <c r="K186" s="216"/>
      <c r="L186" s="221"/>
      <c r="M186" s="222"/>
      <c r="N186" s="223"/>
      <c r="O186" s="223"/>
      <c r="P186" s="223"/>
      <c r="Q186" s="223"/>
      <c r="R186" s="223"/>
      <c r="S186" s="223"/>
      <c r="T186" s="224"/>
      <c r="AT186" s="225" t="s">
        <v>152</v>
      </c>
      <c r="AU186" s="225" t="s">
        <v>87</v>
      </c>
      <c r="AV186" s="14" t="s">
        <v>87</v>
      </c>
      <c r="AW186" s="14" t="s">
        <v>34</v>
      </c>
      <c r="AX186" s="14" t="s">
        <v>77</v>
      </c>
      <c r="AY186" s="225" t="s">
        <v>141</v>
      </c>
    </row>
    <row r="187" spans="1:65" s="16" customFormat="1" ht="11.25">
      <c r="B187" s="237"/>
      <c r="C187" s="238"/>
      <c r="D187" s="200" t="s">
        <v>152</v>
      </c>
      <c r="E187" s="239" t="s">
        <v>1</v>
      </c>
      <c r="F187" s="240" t="s">
        <v>174</v>
      </c>
      <c r="G187" s="238"/>
      <c r="H187" s="241">
        <v>38.954999999999998</v>
      </c>
      <c r="I187" s="242"/>
      <c r="J187" s="238"/>
      <c r="K187" s="238"/>
      <c r="L187" s="243"/>
      <c r="M187" s="244"/>
      <c r="N187" s="245"/>
      <c r="O187" s="245"/>
      <c r="P187" s="245"/>
      <c r="Q187" s="245"/>
      <c r="R187" s="245"/>
      <c r="S187" s="245"/>
      <c r="T187" s="246"/>
      <c r="AT187" s="247" t="s">
        <v>152</v>
      </c>
      <c r="AU187" s="247" t="s">
        <v>87</v>
      </c>
      <c r="AV187" s="16" t="s">
        <v>148</v>
      </c>
      <c r="AW187" s="16" t="s">
        <v>34</v>
      </c>
      <c r="AX187" s="16" t="s">
        <v>85</v>
      </c>
      <c r="AY187" s="247" t="s">
        <v>141</v>
      </c>
    </row>
    <row r="188" spans="1:65" s="12" customFormat="1" ht="22.9" customHeight="1">
      <c r="B188" s="171"/>
      <c r="C188" s="172"/>
      <c r="D188" s="173" t="s">
        <v>76</v>
      </c>
      <c r="E188" s="185" t="s">
        <v>161</v>
      </c>
      <c r="F188" s="185" t="s">
        <v>218</v>
      </c>
      <c r="G188" s="172"/>
      <c r="H188" s="172"/>
      <c r="I188" s="175"/>
      <c r="J188" s="186">
        <f>BK188</f>
        <v>0</v>
      </c>
      <c r="K188" s="172"/>
      <c r="L188" s="177"/>
      <c r="M188" s="178"/>
      <c r="N188" s="179"/>
      <c r="O188" s="179"/>
      <c r="P188" s="180">
        <f>SUM(P189:P219)</f>
        <v>0</v>
      </c>
      <c r="Q188" s="179"/>
      <c r="R188" s="180">
        <f>SUM(R189:R219)</f>
        <v>1.8134480800000001</v>
      </c>
      <c r="S188" s="179"/>
      <c r="T188" s="181">
        <f>SUM(T189:T219)</f>
        <v>0</v>
      </c>
      <c r="AR188" s="182" t="s">
        <v>85</v>
      </c>
      <c r="AT188" s="183" t="s">
        <v>76</v>
      </c>
      <c r="AU188" s="183" t="s">
        <v>85</v>
      </c>
      <c r="AY188" s="182" t="s">
        <v>141</v>
      </c>
      <c r="BK188" s="184">
        <f>SUM(BK189:BK219)</f>
        <v>0</v>
      </c>
    </row>
    <row r="189" spans="1:65" s="2" customFormat="1" ht="24.2" customHeight="1">
      <c r="A189" s="35"/>
      <c r="B189" s="36"/>
      <c r="C189" s="187" t="s">
        <v>219</v>
      </c>
      <c r="D189" s="187" t="s">
        <v>143</v>
      </c>
      <c r="E189" s="188" t="s">
        <v>220</v>
      </c>
      <c r="F189" s="189" t="s">
        <v>221</v>
      </c>
      <c r="G189" s="190" t="s">
        <v>164</v>
      </c>
      <c r="H189" s="191">
        <v>8.0310000000000006</v>
      </c>
      <c r="I189" s="192"/>
      <c r="J189" s="193">
        <f>ROUND(I189*H189,2)</f>
        <v>0</v>
      </c>
      <c r="K189" s="189" t="s">
        <v>222</v>
      </c>
      <c r="L189" s="40"/>
      <c r="M189" s="194" t="s">
        <v>1</v>
      </c>
      <c r="N189" s="195" t="s">
        <v>42</v>
      </c>
      <c r="O189" s="72"/>
      <c r="P189" s="196">
        <f>O189*H189</f>
        <v>0</v>
      </c>
      <c r="Q189" s="196">
        <v>0</v>
      </c>
      <c r="R189" s="196">
        <f>Q189*H189</f>
        <v>0</v>
      </c>
      <c r="S189" s="196">
        <v>0</v>
      </c>
      <c r="T189" s="197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198" t="s">
        <v>148</v>
      </c>
      <c r="AT189" s="198" t="s">
        <v>143</v>
      </c>
      <c r="AU189" s="198" t="s">
        <v>87</v>
      </c>
      <c r="AY189" s="18" t="s">
        <v>141</v>
      </c>
      <c r="BE189" s="199">
        <f>IF(N189="základní",J189,0)</f>
        <v>0</v>
      </c>
      <c r="BF189" s="199">
        <f>IF(N189="snížená",J189,0)</f>
        <v>0</v>
      </c>
      <c r="BG189" s="199">
        <f>IF(N189="zákl. přenesená",J189,0)</f>
        <v>0</v>
      </c>
      <c r="BH189" s="199">
        <f>IF(N189="sníž. přenesená",J189,0)</f>
        <v>0</v>
      </c>
      <c r="BI189" s="199">
        <f>IF(N189="nulová",J189,0)</f>
        <v>0</v>
      </c>
      <c r="BJ189" s="18" t="s">
        <v>85</v>
      </c>
      <c r="BK189" s="199">
        <f>ROUND(I189*H189,2)</f>
        <v>0</v>
      </c>
      <c r="BL189" s="18" t="s">
        <v>148</v>
      </c>
      <c r="BM189" s="198" t="s">
        <v>223</v>
      </c>
    </row>
    <row r="190" spans="1:65" s="2" customFormat="1" ht="19.5">
      <c r="A190" s="35"/>
      <c r="B190" s="36"/>
      <c r="C190" s="37"/>
      <c r="D190" s="200" t="s">
        <v>150</v>
      </c>
      <c r="E190" s="37"/>
      <c r="F190" s="201" t="s">
        <v>224</v>
      </c>
      <c r="G190" s="37"/>
      <c r="H190" s="37"/>
      <c r="I190" s="202"/>
      <c r="J190" s="37"/>
      <c r="K190" s="37"/>
      <c r="L190" s="40"/>
      <c r="M190" s="203"/>
      <c r="N190" s="204"/>
      <c r="O190" s="72"/>
      <c r="P190" s="72"/>
      <c r="Q190" s="72"/>
      <c r="R190" s="72"/>
      <c r="S190" s="72"/>
      <c r="T190" s="73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8" t="s">
        <v>150</v>
      </c>
      <c r="AU190" s="18" t="s">
        <v>87</v>
      </c>
    </row>
    <row r="191" spans="1:65" s="13" customFormat="1" ht="11.25">
      <c r="B191" s="205"/>
      <c r="C191" s="206"/>
      <c r="D191" s="200" t="s">
        <v>152</v>
      </c>
      <c r="E191" s="207" t="s">
        <v>1</v>
      </c>
      <c r="F191" s="208" t="s">
        <v>225</v>
      </c>
      <c r="G191" s="206"/>
      <c r="H191" s="207" t="s">
        <v>1</v>
      </c>
      <c r="I191" s="209"/>
      <c r="J191" s="206"/>
      <c r="K191" s="206"/>
      <c r="L191" s="210"/>
      <c r="M191" s="211"/>
      <c r="N191" s="212"/>
      <c r="O191" s="212"/>
      <c r="P191" s="212"/>
      <c r="Q191" s="212"/>
      <c r="R191" s="212"/>
      <c r="S191" s="212"/>
      <c r="T191" s="213"/>
      <c r="AT191" s="214" t="s">
        <v>152</v>
      </c>
      <c r="AU191" s="214" t="s">
        <v>87</v>
      </c>
      <c r="AV191" s="13" t="s">
        <v>85</v>
      </c>
      <c r="AW191" s="13" t="s">
        <v>34</v>
      </c>
      <c r="AX191" s="13" t="s">
        <v>77</v>
      </c>
      <c r="AY191" s="214" t="s">
        <v>141</v>
      </c>
    </row>
    <row r="192" spans="1:65" s="14" customFormat="1" ht="11.25">
      <c r="B192" s="215"/>
      <c r="C192" s="216"/>
      <c r="D192" s="200" t="s">
        <v>152</v>
      </c>
      <c r="E192" s="217" t="s">
        <v>1</v>
      </c>
      <c r="F192" s="218" t="s">
        <v>226</v>
      </c>
      <c r="G192" s="216"/>
      <c r="H192" s="219">
        <v>5.2160000000000002</v>
      </c>
      <c r="I192" s="220"/>
      <c r="J192" s="216"/>
      <c r="K192" s="216"/>
      <c r="L192" s="221"/>
      <c r="M192" s="222"/>
      <c r="N192" s="223"/>
      <c r="O192" s="223"/>
      <c r="P192" s="223"/>
      <c r="Q192" s="223"/>
      <c r="R192" s="223"/>
      <c r="S192" s="223"/>
      <c r="T192" s="224"/>
      <c r="AT192" s="225" t="s">
        <v>152</v>
      </c>
      <c r="AU192" s="225" t="s">
        <v>87</v>
      </c>
      <c r="AV192" s="14" t="s">
        <v>87</v>
      </c>
      <c r="AW192" s="14" t="s">
        <v>34</v>
      </c>
      <c r="AX192" s="14" t="s">
        <v>77</v>
      </c>
      <c r="AY192" s="225" t="s">
        <v>141</v>
      </c>
    </row>
    <row r="193" spans="1:65" s="14" customFormat="1" ht="11.25">
      <c r="B193" s="215"/>
      <c r="C193" s="216"/>
      <c r="D193" s="200" t="s">
        <v>152</v>
      </c>
      <c r="E193" s="217" t="s">
        <v>1</v>
      </c>
      <c r="F193" s="218" t="s">
        <v>227</v>
      </c>
      <c r="G193" s="216"/>
      <c r="H193" s="219">
        <v>2.6080000000000001</v>
      </c>
      <c r="I193" s="220"/>
      <c r="J193" s="216"/>
      <c r="K193" s="216"/>
      <c r="L193" s="221"/>
      <c r="M193" s="222"/>
      <c r="N193" s="223"/>
      <c r="O193" s="223"/>
      <c r="P193" s="223"/>
      <c r="Q193" s="223"/>
      <c r="R193" s="223"/>
      <c r="S193" s="223"/>
      <c r="T193" s="224"/>
      <c r="AT193" s="225" t="s">
        <v>152</v>
      </c>
      <c r="AU193" s="225" t="s">
        <v>87</v>
      </c>
      <c r="AV193" s="14" t="s">
        <v>87</v>
      </c>
      <c r="AW193" s="14" t="s">
        <v>34</v>
      </c>
      <c r="AX193" s="14" t="s">
        <v>77</v>
      </c>
      <c r="AY193" s="225" t="s">
        <v>141</v>
      </c>
    </row>
    <row r="194" spans="1:65" s="14" customFormat="1" ht="11.25">
      <c r="B194" s="215"/>
      <c r="C194" s="216"/>
      <c r="D194" s="200" t="s">
        <v>152</v>
      </c>
      <c r="E194" s="217" t="s">
        <v>1</v>
      </c>
      <c r="F194" s="218" t="s">
        <v>228</v>
      </c>
      <c r="G194" s="216"/>
      <c r="H194" s="219">
        <v>0.20699999999999999</v>
      </c>
      <c r="I194" s="220"/>
      <c r="J194" s="216"/>
      <c r="K194" s="216"/>
      <c r="L194" s="221"/>
      <c r="M194" s="222"/>
      <c r="N194" s="223"/>
      <c r="O194" s="223"/>
      <c r="P194" s="223"/>
      <c r="Q194" s="223"/>
      <c r="R194" s="223"/>
      <c r="S194" s="223"/>
      <c r="T194" s="224"/>
      <c r="AT194" s="225" t="s">
        <v>152</v>
      </c>
      <c r="AU194" s="225" t="s">
        <v>87</v>
      </c>
      <c r="AV194" s="14" t="s">
        <v>87</v>
      </c>
      <c r="AW194" s="14" t="s">
        <v>34</v>
      </c>
      <c r="AX194" s="14" t="s">
        <v>77</v>
      </c>
      <c r="AY194" s="225" t="s">
        <v>141</v>
      </c>
    </row>
    <row r="195" spans="1:65" s="16" customFormat="1" ht="11.25">
      <c r="B195" s="237"/>
      <c r="C195" s="238"/>
      <c r="D195" s="200" t="s">
        <v>152</v>
      </c>
      <c r="E195" s="239" t="s">
        <v>1</v>
      </c>
      <c r="F195" s="240" t="s">
        <v>174</v>
      </c>
      <c r="G195" s="238"/>
      <c r="H195" s="241">
        <v>8.0310000000000006</v>
      </c>
      <c r="I195" s="242"/>
      <c r="J195" s="238"/>
      <c r="K195" s="238"/>
      <c r="L195" s="243"/>
      <c r="M195" s="244"/>
      <c r="N195" s="245"/>
      <c r="O195" s="245"/>
      <c r="P195" s="245"/>
      <c r="Q195" s="245"/>
      <c r="R195" s="245"/>
      <c r="S195" s="245"/>
      <c r="T195" s="246"/>
      <c r="AT195" s="247" t="s">
        <v>152</v>
      </c>
      <c r="AU195" s="247" t="s">
        <v>87</v>
      </c>
      <c r="AV195" s="16" t="s">
        <v>148</v>
      </c>
      <c r="AW195" s="16" t="s">
        <v>34</v>
      </c>
      <c r="AX195" s="16" t="s">
        <v>85</v>
      </c>
      <c r="AY195" s="247" t="s">
        <v>141</v>
      </c>
    </row>
    <row r="196" spans="1:65" s="2" customFormat="1" ht="24.2" customHeight="1">
      <c r="A196" s="35"/>
      <c r="B196" s="36"/>
      <c r="C196" s="187" t="s">
        <v>229</v>
      </c>
      <c r="D196" s="187" t="s">
        <v>143</v>
      </c>
      <c r="E196" s="188" t="s">
        <v>230</v>
      </c>
      <c r="F196" s="189" t="s">
        <v>231</v>
      </c>
      <c r="G196" s="190" t="s">
        <v>146</v>
      </c>
      <c r="H196" s="191">
        <v>0.59499999999999997</v>
      </c>
      <c r="I196" s="192"/>
      <c r="J196" s="193">
        <f>ROUND(I196*H196,2)</f>
        <v>0</v>
      </c>
      <c r="K196" s="189" t="s">
        <v>147</v>
      </c>
      <c r="L196" s="40"/>
      <c r="M196" s="194" t="s">
        <v>1</v>
      </c>
      <c r="N196" s="195" t="s">
        <v>42</v>
      </c>
      <c r="O196" s="72"/>
      <c r="P196" s="196">
        <f>O196*H196</f>
        <v>0</v>
      </c>
      <c r="Q196" s="196">
        <v>0.47421999999999997</v>
      </c>
      <c r="R196" s="196">
        <f>Q196*H196</f>
        <v>0.28216089999999999</v>
      </c>
      <c r="S196" s="196">
        <v>0</v>
      </c>
      <c r="T196" s="197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198" t="s">
        <v>148</v>
      </c>
      <c r="AT196" s="198" t="s">
        <v>143</v>
      </c>
      <c r="AU196" s="198" t="s">
        <v>87</v>
      </c>
      <c r="AY196" s="18" t="s">
        <v>141</v>
      </c>
      <c r="BE196" s="199">
        <f>IF(N196="základní",J196,0)</f>
        <v>0</v>
      </c>
      <c r="BF196" s="199">
        <f>IF(N196="snížená",J196,0)</f>
        <v>0</v>
      </c>
      <c r="BG196" s="199">
        <f>IF(N196="zákl. přenesená",J196,0)</f>
        <v>0</v>
      </c>
      <c r="BH196" s="199">
        <f>IF(N196="sníž. přenesená",J196,0)</f>
        <v>0</v>
      </c>
      <c r="BI196" s="199">
        <f>IF(N196="nulová",J196,0)</f>
        <v>0</v>
      </c>
      <c r="BJ196" s="18" t="s">
        <v>85</v>
      </c>
      <c r="BK196" s="199">
        <f>ROUND(I196*H196,2)</f>
        <v>0</v>
      </c>
      <c r="BL196" s="18" t="s">
        <v>148</v>
      </c>
      <c r="BM196" s="198" t="s">
        <v>232</v>
      </c>
    </row>
    <row r="197" spans="1:65" s="2" customFormat="1" ht="29.25">
      <c r="A197" s="35"/>
      <c r="B197" s="36"/>
      <c r="C197" s="37"/>
      <c r="D197" s="200" t="s">
        <v>150</v>
      </c>
      <c r="E197" s="37"/>
      <c r="F197" s="201" t="s">
        <v>233</v>
      </c>
      <c r="G197" s="37"/>
      <c r="H197" s="37"/>
      <c r="I197" s="202"/>
      <c r="J197" s="37"/>
      <c r="K197" s="37"/>
      <c r="L197" s="40"/>
      <c r="M197" s="203"/>
      <c r="N197" s="204"/>
      <c r="O197" s="72"/>
      <c r="P197" s="72"/>
      <c r="Q197" s="72"/>
      <c r="R197" s="72"/>
      <c r="S197" s="72"/>
      <c r="T197" s="73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8" t="s">
        <v>150</v>
      </c>
      <c r="AU197" s="18" t="s">
        <v>87</v>
      </c>
    </row>
    <row r="198" spans="1:65" s="13" customFormat="1" ht="11.25">
      <c r="B198" s="205"/>
      <c r="C198" s="206"/>
      <c r="D198" s="200" t="s">
        <v>152</v>
      </c>
      <c r="E198" s="207" t="s">
        <v>1</v>
      </c>
      <c r="F198" s="208" t="s">
        <v>234</v>
      </c>
      <c r="G198" s="206"/>
      <c r="H198" s="207" t="s">
        <v>1</v>
      </c>
      <c r="I198" s="209"/>
      <c r="J198" s="206"/>
      <c r="K198" s="206"/>
      <c r="L198" s="210"/>
      <c r="M198" s="211"/>
      <c r="N198" s="212"/>
      <c r="O198" s="212"/>
      <c r="P198" s="212"/>
      <c r="Q198" s="212"/>
      <c r="R198" s="212"/>
      <c r="S198" s="212"/>
      <c r="T198" s="213"/>
      <c r="AT198" s="214" t="s">
        <v>152</v>
      </c>
      <c r="AU198" s="214" t="s">
        <v>87</v>
      </c>
      <c r="AV198" s="13" t="s">
        <v>85</v>
      </c>
      <c r="AW198" s="13" t="s">
        <v>34</v>
      </c>
      <c r="AX198" s="13" t="s">
        <v>77</v>
      </c>
      <c r="AY198" s="214" t="s">
        <v>141</v>
      </c>
    </row>
    <row r="199" spans="1:65" s="14" customFormat="1" ht="11.25">
      <c r="B199" s="215"/>
      <c r="C199" s="216"/>
      <c r="D199" s="200" t="s">
        <v>152</v>
      </c>
      <c r="E199" s="217" t="s">
        <v>1</v>
      </c>
      <c r="F199" s="218" t="s">
        <v>235</v>
      </c>
      <c r="G199" s="216"/>
      <c r="H199" s="219">
        <v>0.59499999999999997</v>
      </c>
      <c r="I199" s="220"/>
      <c r="J199" s="216"/>
      <c r="K199" s="216"/>
      <c r="L199" s="221"/>
      <c r="M199" s="222"/>
      <c r="N199" s="223"/>
      <c r="O199" s="223"/>
      <c r="P199" s="223"/>
      <c r="Q199" s="223"/>
      <c r="R199" s="223"/>
      <c r="S199" s="223"/>
      <c r="T199" s="224"/>
      <c r="AT199" s="225" t="s">
        <v>152</v>
      </c>
      <c r="AU199" s="225" t="s">
        <v>87</v>
      </c>
      <c r="AV199" s="14" t="s">
        <v>87</v>
      </c>
      <c r="AW199" s="14" t="s">
        <v>34</v>
      </c>
      <c r="AX199" s="14" t="s">
        <v>85</v>
      </c>
      <c r="AY199" s="225" t="s">
        <v>141</v>
      </c>
    </row>
    <row r="200" spans="1:65" s="2" customFormat="1" ht="24.2" customHeight="1">
      <c r="A200" s="35"/>
      <c r="B200" s="36"/>
      <c r="C200" s="187" t="s">
        <v>236</v>
      </c>
      <c r="D200" s="187" t="s">
        <v>143</v>
      </c>
      <c r="E200" s="188" t="s">
        <v>237</v>
      </c>
      <c r="F200" s="189" t="s">
        <v>238</v>
      </c>
      <c r="G200" s="190" t="s">
        <v>164</v>
      </c>
      <c r="H200" s="191">
        <v>0.34399999999999997</v>
      </c>
      <c r="I200" s="192"/>
      <c r="J200" s="193">
        <f>ROUND(I200*H200,2)</f>
        <v>0</v>
      </c>
      <c r="K200" s="189" t="s">
        <v>147</v>
      </c>
      <c r="L200" s="40"/>
      <c r="M200" s="194" t="s">
        <v>1</v>
      </c>
      <c r="N200" s="195" t="s">
        <v>42</v>
      </c>
      <c r="O200" s="72"/>
      <c r="P200" s="196">
        <f>O200*H200</f>
        <v>0</v>
      </c>
      <c r="Q200" s="196">
        <v>1.94302</v>
      </c>
      <c r="R200" s="196">
        <f>Q200*H200</f>
        <v>0.66839887999999992</v>
      </c>
      <c r="S200" s="196">
        <v>0</v>
      </c>
      <c r="T200" s="197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198" t="s">
        <v>148</v>
      </c>
      <c r="AT200" s="198" t="s">
        <v>143</v>
      </c>
      <c r="AU200" s="198" t="s">
        <v>87</v>
      </c>
      <c r="AY200" s="18" t="s">
        <v>141</v>
      </c>
      <c r="BE200" s="199">
        <f>IF(N200="základní",J200,0)</f>
        <v>0</v>
      </c>
      <c r="BF200" s="199">
        <f>IF(N200="snížená",J200,0)</f>
        <v>0</v>
      </c>
      <c r="BG200" s="199">
        <f>IF(N200="zákl. přenesená",J200,0)</f>
        <v>0</v>
      </c>
      <c r="BH200" s="199">
        <f>IF(N200="sníž. přenesená",J200,0)</f>
        <v>0</v>
      </c>
      <c r="BI200" s="199">
        <f>IF(N200="nulová",J200,0)</f>
        <v>0</v>
      </c>
      <c r="BJ200" s="18" t="s">
        <v>85</v>
      </c>
      <c r="BK200" s="199">
        <f>ROUND(I200*H200,2)</f>
        <v>0</v>
      </c>
      <c r="BL200" s="18" t="s">
        <v>148</v>
      </c>
      <c r="BM200" s="198" t="s">
        <v>239</v>
      </c>
    </row>
    <row r="201" spans="1:65" s="2" customFormat="1" ht="11.25">
      <c r="A201" s="35"/>
      <c r="B201" s="36"/>
      <c r="C201" s="37"/>
      <c r="D201" s="200" t="s">
        <v>150</v>
      </c>
      <c r="E201" s="37"/>
      <c r="F201" s="201" t="s">
        <v>238</v>
      </c>
      <c r="G201" s="37"/>
      <c r="H201" s="37"/>
      <c r="I201" s="202"/>
      <c r="J201" s="37"/>
      <c r="K201" s="37"/>
      <c r="L201" s="40"/>
      <c r="M201" s="203"/>
      <c r="N201" s="204"/>
      <c r="O201" s="72"/>
      <c r="P201" s="72"/>
      <c r="Q201" s="72"/>
      <c r="R201" s="72"/>
      <c r="S201" s="72"/>
      <c r="T201" s="73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8" t="s">
        <v>150</v>
      </c>
      <c r="AU201" s="18" t="s">
        <v>87</v>
      </c>
    </row>
    <row r="202" spans="1:65" s="13" customFormat="1" ht="11.25">
      <c r="B202" s="205"/>
      <c r="C202" s="206"/>
      <c r="D202" s="200" t="s">
        <v>152</v>
      </c>
      <c r="E202" s="207" t="s">
        <v>1</v>
      </c>
      <c r="F202" s="208" t="s">
        <v>240</v>
      </c>
      <c r="G202" s="206"/>
      <c r="H202" s="207" t="s">
        <v>1</v>
      </c>
      <c r="I202" s="209"/>
      <c r="J202" s="206"/>
      <c r="K202" s="206"/>
      <c r="L202" s="210"/>
      <c r="M202" s="211"/>
      <c r="N202" s="212"/>
      <c r="O202" s="212"/>
      <c r="P202" s="212"/>
      <c r="Q202" s="212"/>
      <c r="R202" s="212"/>
      <c r="S202" s="212"/>
      <c r="T202" s="213"/>
      <c r="AT202" s="214" t="s">
        <v>152</v>
      </c>
      <c r="AU202" s="214" t="s">
        <v>87</v>
      </c>
      <c r="AV202" s="13" t="s">
        <v>85</v>
      </c>
      <c r="AW202" s="13" t="s">
        <v>34</v>
      </c>
      <c r="AX202" s="13" t="s">
        <v>77</v>
      </c>
      <c r="AY202" s="214" t="s">
        <v>141</v>
      </c>
    </row>
    <row r="203" spans="1:65" s="14" customFormat="1" ht="11.25">
      <c r="B203" s="215"/>
      <c r="C203" s="216"/>
      <c r="D203" s="200" t="s">
        <v>152</v>
      </c>
      <c r="E203" s="217" t="s">
        <v>1</v>
      </c>
      <c r="F203" s="218" t="s">
        <v>241</v>
      </c>
      <c r="G203" s="216"/>
      <c r="H203" s="219">
        <v>0.34399999999999997</v>
      </c>
      <c r="I203" s="220"/>
      <c r="J203" s="216"/>
      <c r="K203" s="216"/>
      <c r="L203" s="221"/>
      <c r="M203" s="222"/>
      <c r="N203" s="223"/>
      <c r="O203" s="223"/>
      <c r="P203" s="223"/>
      <c r="Q203" s="223"/>
      <c r="R203" s="223"/>
      <c r="S203" s="223"/>
      <c r="T203" s="224"/>
      <c r="AT203" s="225" t="s">
        <v>152</v>
      </c>
      <c r="AU203" s="225" t="s">
        <v>87</v>
      </c>
      <c r="AV203" s="14" t="s">
        <v>87</v>
      </c>
      <c r="AW203" s="14" t="s">
        <v>34</v>
      </c>
      <c r="AX203" s="14" t="s">
        <v>77</v>
      </c>
      <c r="AY203" s="225" t="s">
        <v>141</v>
      </c>
    </row>
    <row r="204" spans="1:65" s="16" customFormat="1" ht="11.25">
      <c r="B204" s="237"/>
      <c r="C204" s="238"/>
      <c r="D204" s="200" t="s">
        <v>152</v>
      </c>
      <c r="E204" s="239" t="s">
        <v>1</v>
      </c>
      <c r="F204" s="240" t="s">
        <v>174</v>
      </c>
      <c r="G204" s="238"/>
      <c r="H204" s="241">
        <v>0.34399999999999997</v>
      </c>
      <c r="I204" s="242"/>
      <c r="J204" s="238"/>
      <c r="K204" s="238"/>
      <c r="L204" s="243"/>
      <c r="M204" s="244"/>
      <c r="N204" s="245"/>
      <c r="O204" s="245"/>
      <c r="P204" s="245"/>
      <c r="Q204" s="245"/>
      <c r="R204" s="245"/>
      <c r="S204" s="245"/>
      <c r="T204" s="246"/>
      <c r="AT204" s="247" t="s">
        <v>152</v>
      </c>
      <c r="AU204" s="247" t="s">
        <v>87</v>
      </c>
      <c r="AV204" s="16" t="s">
        <v>148</v>
      </c>
      <c r="AW204" s="16" t="s">
        <v>34</v>
      </c>
      <c r="AX204" s="16" t="s">
        <v>85</v>
      </c>
      <c r="AY204" s="247" t="s">
        <v>141</v>
      </c>
    </row>
    <row r="205" spans="1:65" s="2" customFormat="1" ht="33" customHeight="1">
      <c r="A205" s="35"/>
      <c r="B205" s="36"/>
      <c r="C205" s="187" t="s">
        <v>242</v>
      </c>
      <c r="D205" s="187" t="s">
        <v>143</v>
      </c>
      <c r="E205" s="188" t="s">
        <v>243</v>
      </c>
      <c r="F205" s="189" t="s">
        <v>244</v>
      </c>
      <c r="G205" s="190" t="s">
        <v>196</v>
      </c>
      <c r="H205" s="191">
        <v>0.28000000000000003</v>
      </c>
      <c r="I205" s="192"/>
      <c r="J205" s="193">
        <f>ROUND(I205*H205,2)</f>
        <v>0</v>
      </c>
      <c r="K205" s="189" t="s">
        <v>147</v>
      </c>
      <c r="L205" s="40"/>
      <c r="M205" s="194" t="s">
        <v>1</v>
      </c>
      <c r="N205" s="195" t="s">
        <v>42</v>
      </c>
      <c r="O205" s="72"/>
      <c r="P205" s="196">
        <f>O205*H205</f>
        <v>0</v>
      </c>
      <c r="Q205" s="196">
        <v>1.0900000000000001</v>
      </c>
      <c r="R205" s="196">
        <f>Q205*H205</f>
        <v>0.30520000000000003</v>
      </c>
      <c r="S205" s="196">
        <v>0</v>
      </c>
      <c r="T205" s="197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198" t="s">
        <v>148</v>
      </c>
      <c r="AT205" s="198" t="s">
        <v>143</v>
      </c>
      <c r="AU205" s="198" t="s">
        <v>87</v>
      </c>
      <c r="AY205" s="18" t="s">
        <v>141</v>
      </c>
      <c r="BE205" s="199">
        <f>IF(N205="základní",J205,0)</f>
        <v>0</v>
      </c>
      <c r="BF205" s="199">
        <f>IF(N205="snížená",J205,0)</f>
        <v>0</v>
      </c>
      <c r="BG205" s="199">
        <f>IF(N205="zákl. přenesená",J205,0)</f>
        <v>0</v>
      </c>
      <c r="BH205" s="199">
        <f>IF(N205="sníž. přenesená",J205,0)</f>
        <v>0</v>
      </c>
      <c r="BI205" s="199">
        <f>IF(N205="nulová",J205,0)</f>
        <v>0</v>
      </c>
      <c r="BJ205" s="18" t="s">
        <v>85</v>
      </c>
      <c r="BK205" s="199">
        <f>ROUND(I205*H205,2)</f>
        <v>0</v>
      </c>
      <c r="BL205" s="18" t="s">
        <v>148</v>
      </c>
      <c r="BM205" s="198" t="s">
        <v>245</v>
      </c>
    </row>
    <row r="206" spans="1:65" s="2" customFormat="1" ht="19.5">
      <c r="A206" s="35"/>
      <c r="B206" s="36"/>
      <c r="C206" s="37"/>
      <c r="D206" s="200" t="s">
        <v>150</v>
      </c>
      <c r="E206" s="37"/>
      <c r="F206" s="201" t="s">
        <v>244</v>
      </c>
      <c r="G206" s="37"/>
      <c r="H206" s="37"/>
      <c r="I206" s="202"/>
      <c r="J206" s="37"/>
      <c r="K206" s="37"/>
      <c r="L206" s="40"/>
      <c r="M206" s="203"/>
      <c r="N206" s="204"/>
      <c r="O206" s="72"/>
      <c r="P206" s="72"/>
      <c r="Q206" s="72"/>
      <c r="R206" s="72"/>
      <c r="S206" s="72"/>
      <c r="T206" s="73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8" t="s">
        <v>150</v>
      </c>
      <c r="AU206" s="18" t="s">
        <v>87</v>
      </c>
    </row>
    <row r="207" spans="1:65" s="13" customFormat="1" ht="11.25">
      <c r="B207" s="205"/>
      <c r="C207" s="206"/>
      <c r="D207" s="200" t="s">
        <v>152</v>
      </c>
      <c r="E207" s="207" t="s">
        <v>1</v>
      </c>
      <c r="F207" s="208" t="s">
        <v>240</v>
      </c>
      <c r="G207" s="206"/>
      <c r="H207" s="207" t="s">
        <v>1</v>
      </c>
      <c r="I207" s="209"/>
      <c r="J207" s="206"/>
      <c r="K207" s="206"/>
      <c r="L207" s="210"/>
      <c r="M207" s="211"/>
      <c r="N207" s="212"/>
      <c r="O207" s="212"/>
      <c r="P207" s="212"/>
      <c r="Q207" s="212"/>
      <c r="R207" s="212"/>
      <c r="S207" s="212"/>
      <c r="T207" s="213"/>
      <c r="AT207" s="214" t="s">
        <v>152</v>
      </c>
      <c r="AU207" s="214" t="s">
        <v>87</v>
      </c>
      <c r="AV207" s="13" t="s">
        <v>85</v>
      </c>
      <c r="AW207" s="13" t="s">
        <v>34</v>
      </c>
      <c r="AX207" s="13" t="s">
        <v>77</v>
      </c>
      <c r="AY207" s="214" t="s">
        <v>141</v>
      </c>
    </row>
    <row r="208" spans="1:65" s="14" customFormat="1" ht="11.25">
      <c r="B208" s="215"/>
      <c r="C208" s="216"/>
      <c r="D208" s="200" t="s">
        <v>152</v>
      </c>
      <c r="E208" s="217" t="s">
        <v>1</v>
      </c>
      <c r="F208" s="218" t="s">
        <v>246</v>
      </c>
      <c r="G208" s="216"/>
      <c r="H208" s="219">
        <v>0.28000000000000003</v>
      </c>
      <c r="I208" s="220"/>
      <c r="J208" s="216"/>
      <c r="K208" s="216"/>
      <c r="L208" s="221"/>
      <c r="M208" s="222"/>
      <c r="N208" s="223"/>
      <c r="O208" s="223"/>
      <c r="P208" s="223"/>
      <c r="Q208" s="223"/>
      <c r="R208" s="223"/>
      <c r="S208" s="223"/>
      <c r="T208" s="224"/>
      <c r="AT208" s="225" t="s">
        <v>152</v>
      </c>
      <c r="AU208" s="225" t="s">
        <v>87</v>
      </c>
      <c r="AV208" s="14" t="s">
        <v>87</v>
      </c>
      <c r="AW208" s="14" t="s">
        <v>34</v>
      </c>
      <c r="AX208" s="14" t="s">
        <v>77</v>
      </c>
      <c r="AY208" s="225" t="s">
        <v>141</v>
      </c>
    </row>
    <row r="209" spans="1:65" s="16" customFormat="1" ht="11.25">
      <c r="B209" s="237"/>
      <c r="C209" s="238"/>
      <c r="D209" s="200" t="s">
        <v>152</v>
      </c>
      <c r="E209" s="239" t="s">
        <v>1</v>
      </c>
      <c r="F209" s="240" t="s">
        <v>174</v>
      </c>
      <c r="G209" s="238"/>
      <c r="H209" s="241">
        <v>0.28000000000000003</v>
      </c>
      <c r="I209" s="242"/>
      <c r="J209" s="238"/>
      <c r="K209" s="238"/>
      <c r="L209" s="243"/>
      <c r="M209" s="244"/>
      <c r="N209" s="245"/>
      <c r="O209" s="245"/>
      <c r="P209" s="245"/>
      <c r="Q209" s="245"/>
      <c r="R209" s="245"/>
      <c r="S209" s="245"/>
      <c r="T209" s="246"/>
      <c r="AT209" s="247" t="s">
        <v>152</v>
      </c>
      <c r="AU209" s="247" t="s">
        <v>87</v>
      </c>
      <c r="AV209" s="16" t="s">
        <v>148</v>
      </c>
      <c r="AW209" s="16" t="s">
        <v>34</v>
      </c>
      <c r="AX209" s="16" t="s">
        <v>85</v>
      </c>
      <c r="AY209" s="247" t="s">
        <v>141</v>
      </c>
    </row>
    <row r="210" spans="1:65" s="2" customFormat="1" ht="24.2" customHeight="1">
      <c r="A210" s="35"/>
      <c r="B210" s="36"/>
      <c r="C210" s="248" t="s">
        <v>247</v>
      </c>
      <c r="D210" s="248" t="s">
        <v>248</v>
      </c>
      <c r="E210" s="249" t="s">
        <v>249</v>
      </c>
      <c r="F210" s="250" t="s">
        <v>250</v>
      </c>
      <c r="G210" s="251" t="s">
        <v>196</v>
      </c>
      <c r="H210" s="252">
        <v>0.30199999999999999</v>
      </c>
      <c r="I210" s="253"/>
      <c r="J210" s="254">
        <f>ROUND(I210*H210,2)</f>
        <v>0</v>
      </c>
      <c r="K210" s="250" t="s">
        <v>147</v>
      </c>
      <c r="L210" s="255"/>
      <c r="M210" s="256" t="s">
        <v>1</v>
      </c>
      <c r="N210" s="257" t="s">
        <v>42</v>
      </c>
      <c r="O210" s="72"/>
      <c r="P210" s="196">
        <f>O210*H210</f>
        <v>0</v>
      </c>
      <c r="Q210" s="196">
        <v>1</v>
      </c>
      <c r="R210" s="196">
        <f>Q210*H210</f>
        <v>0.30199999999999999</v>
      </c>
      <c r="S210" s="196">
        <v>0</v>
      </c>
      <c r="T210" s="197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198" t="s">
        <v>200</v>
      </c>
      <c r="AT210" s="198" t="s">
        <v>248</v>
      </c>
      <c r="AU210" s="198" t="s">
        <v>87</v>
      </c>
      <c r="AY210" s="18" t="s">
        <v>141</v>
      </c>
      <c r="BE210" s="199">
        <f>IF(N210="základní",J210,0)</f>
        <v>0</v>
      </c>
      <c r="BF210" s="199">
        <f>IF(N210="snížená",J210,0)</f>
        <v>0</v>
      </c>
      <c r="BG210" s="199">
        <f>IF(N210="zákl. přenesená",J210,0)</f>
        <v>0</v>
      </c>
      <c r="BH210" s="199">
        <f>IF(N210="sníž. přenesená",J210,0)</f>
        <v>0</v>
      </c>
      <c r="BI210" s="199">
        <f>IF(N210="nulová",J210,0)</f>
        <v>0</v>
      </c>
      <c r="BJ210" s="18" t="s">
        <v>85</v>
      </c>
      <c r="BK210" s="199">
        <f>ROUND(I210*H210,2)</f>
        <v>0</v>
      </c>
      <c r="BL210" s="18" t="s">
        <v>148</v>
      </c>
      <c r="BM210" s="198" t="s">
        <v>251</v>
      </c>
    </row>
    <row r="211" spans="1:65" s="2" customFormat="1" ht="11.25">
      <c r="A211" s="35"/>
      <c r="B211" s="36"/>
      <c r="C211" s="37"/>
      <c r="D211" s="200" t="s">
        <v>150</v>
      </c>
      <c r="E211" s="37"/>
      <c r="F211" s="201" t="s">
        <v>250</v>
      </c>
      <c r="G211" s="37"/>
      <c r="H211" s="37"/>
      <c r="I211" s="202"/>
      <c r="J211" s="37"/>
      <c r="K211" s="37"/>
      <c r="L211" s="40"/>
      <c r="M211" s="203"/>
      <c r="N211" s="204"/>
      <c r="O211" s="72"/>
      <c r="P211" s="72"/>
      <c r="Q211" s="72"/>
      <c r="R211" s="72"/>
      <c r="S211" s="72"/>
      <c r="T211" s="73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8" t="s">
        <v>150</v>
      </c>
      <c r="AU211" s="18" t="s">
        <v>87</v>
      </c>
    </row>
    <row r="212" spans="1:65" s="13" customFormat="1" ht="11.25">
      <c r="B212" s="205"/>
      <c r="C212" s="206"/>
      <c r="D212" s="200" t="s">
        <v>152</v>
      </c>
      <c r="E212" s="207" t="s">
        <v>1</v>
      </c>
      <c r="F212" s="208" t="s">
        <v>240</v>
      </c>
      <c r="G212" s="206"/>
      <c r="H212" s="207" t="s">
        <v>1</v>
      </c>
      <c r="I212" s="209"/>
      <c r="J212" s="206"/>
      <c r="K212" s="206"/>
      <c r="L212" s="210"/>
      <c r="M212" s="211"/>
      <c r="N212" s="212"/>
      <c r="O212" s="212"/>
      <c r="P212" s="212"/>
      <c r="Q212" s="212"/>
      <c r="R212" s="212"/>
      <c r="S212" s="212"/>
      <c r="T212" s="213"/>
      <c r="AT212" s="214" t="s">
        <v>152</v>
      </c>
      <c r="AU212" s="214" t="s">
        <v>87</v>
      </c>
      <c r="AV212" s="13" t="s">
        <v>85</v>
      </c>
      <c r="AW212" s="13" t="s">
        <v>34</v>
      </c>
      <c r="AX212" s="13" t="s">
        <v>77</v>
      </c>
      <c r="AY212" s="214" t="s">
        <v>141</v>
      </c>
    </row>
    <row r="213" spans="1:65" s="14" customFormat="1" ht="11.25">
      <c r="B213" s="215"/>
      <c r="C213" s="216"/>
      <c r="D213" s="200" t="s">
        <v>152</v>
      </c>
      <c r="E213" s="217" t="s">
        <v>1</v>
      </c>
      <c r="F213" s="218" t="s">
        <v>252</v>
      </c>
      <c r="G213" s="216"/>
      <c r="H213" s="219">
        <v>0.30199999999999999</v>
      </c>
      <c r="I213" s="220"/>
      <c r="J213" s="216"/>
      <c r="K213" s="216"/>
      <c r="L213" s="221"/>
      <c r="M213" s="222"/>
      <c r="N213" s="223"/>
      <c r="O213" s="223"/>
      <c r="P213" s="223"/>
      <c r="Q213" s="223"/>
      <c r="R213" s="223"/>
      <c r="S213" s="223"/>
      <c r="T213" s="224"/>
      <c r="AT213" s="225" t="s">
        <v>152</v>
      </c>
      <c r="AU213" s="225" t="s">
        <v>87</v>
      </c>
      <c r="AV213" s="14" t="s">
        <v>87</v>
      </c>
      <c r="AW213" s="14" t="s">
        <v>34</v>
      </c>
      <c r="AX213" s="14" t="s">
        <v>77</v>
      </c>
      <c r="AY213" s="225" t="s">
        <v>141</v>
      </c>
    </row>
    <row r="214" spans="1:65" s="16" customFormat="1" ht="11.25">
      <c r="B214" s="237"/>
      <c r="C214" s="238"/>
      <c r="D214" s="200" t="s">
        <v>152</v>
      </c>
      <c r="E214" s="239" t="s">
        <v>1</v>
      </c>
      <c r="F214" s="240" t="s">
        <v>174</v>
      </c>
      <c r="G214" s="238"/>
      <c r="H214" s="241">
        <v>0.30199999999999999</v>
      </c>
      <c r="I214" s="242"/>
      <c r="J214" s="238"/>
      <c r="K214" s="238"/>
      <c r="L214" s="243"/>
      <c r="M214" s="244"/>
      <c r="N214" s="245"/>
      <c r="O214" s="245"/>
      <c r="P214" s="245"/>
      <c r="Q214" s="245"/>
      <c r="R214" s="245"/>
      <c r="S214" s="245"/>
      <c r="T214" s="246"/>
      <c r="AT214" s="247" t="s">
        <v>152</v>
      </c>
      <c r="AU214" s="247" t="s">
        <v>87</v>
      </c>
      <c r="AV214" s="16" t="s">
        <v>148</v>
      </c>
      <c r="AW214" s="16" t="s">
        <v>34</v>
      </c>
      <c r="AX214" s="16" t="s">
        <v>85</v>
      </c>
      <c r="AY214" s="247" t="s">
        <v>141</v>
      </c>
    </row>
    <row r="215" spans="1:65" s="2" customFormat="1" ht="37.9" customHeight="1">
      <c r="A215" s="35"/>
      <c r="B215" s="36"/>
      <c r="C215" s="187" t="s">
        <v>253</v>
      </c>
      <c r="D215" s="187" t="s">
        <v>143</v>
      </c>
      <c r="E215" s="188" t="s">
        <v>254</v>
      </c>
      <c r="F215" s="189" t="s">
        <v>255</v>
      </c>
      <c r="G215" s="190" t="s">
        <v>146</v>
      </c>
      <c r="H215" s="191">
        <v>1.4350000000000001</v>
      </c>
      <c r="I215" s="192"/>
      <c r="J215" s="193">
        <f>ROUND(I215*H215,2)</f>
        <v>0</v>
      </c>
      <c r="K215" s="189" t="s">
        <v>147</v>
      </c>
      <c r="L215" s="40"/>
      <c r="M215" s="194" t="s">
        <v>1</v>
      </c>
      <c r="N215" s="195" t="s">
        <v>42</v>
      </c>
      <c r="O215" s="72"/>
      <c r="P215" s="196">
        <f>O215*H215</f>
        <v>0</v>
      </c>
      <c r="Q215" s="196">
        <v>0.17818000000000001</v>
      </c>
      <c r="R215" s="196">
        <f>Q215*H215</f>
        <v>0.25568830000000003</v>
      </c>
      <c r="S215" s="196">
        <v>0</v>
      </c>
      <c r="T215" s="197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198" t="s">
        <v>148</v>
      </c>
      <c r="AT215" s="198" t="s">
        <v>143</v>
      </c>
      <c r="AU215" s="198" t="s">
        <v>87</v>
      </c>
      <c r="AY215" s="18" t="s">
        <v>141</v>
      </c>
      <c r="BE215" s="199">
        <f>IF(N215="základní",J215,0)</f>
        <v>0</v>
      </c>
      <c r="BF215" s="199">
        <f>IF(N215="snížená",J215,0)</f>
        <v>0</v>
      </c>
      <c r="BG215" s="199">
        <f>IF(N215="zákl. přenesená",J215,0)</f>
        <v>0</v>
      </c>
      <c r="BH215" s="199">
        <f>IF(N215="sníž. přenesená",J215,0)</f>
        <v>0</v>
      </c>
      <c r="BI215" s="199">
        <f>IF(N215="nulová",J215,0)</f>
        <v>0</v>
      </c>
      <c r="BJ215" s="18" t="s">
        <v>85</v>
      </c>
      <c r="BK215" s="199">
        <f>ROUND(I215*H215,2)</f>
        <v>0</v>
      </c>
      <c r="BL215" s="18" t="s">
        <v>148</v>
      </c>
      <c r="BM215" s="198" t="s">
        <v>256</v>
      </c>
    </row>
    <row r="216" spans="1:65" s="2" customFormat="1" ht="19.5">
      <c r="A216" s="35"/>
      <c r="B216" s="36"/>
      <c r="C216" s="37"/>
      <c r="D216" s="200" t="s">
        <v>150</v>
      </c>
      <c r="E216" s="37"/>
      <c r="F216" s="201" t="s">
        <v>255</v>
      </c>
      <c r="G216" s="37"/>
      <c r="H216" s="37"/>
      <c r="I216" s="202"/>
      <c r="J216" s="37"/>
      <c r="K216" s="37"/>
      <c r="L216" s="40"/>
      <c r="M216" s="203"/>
      <c r="N216" s="204"/>
      <c r="O216" s="72"/>
      <c r="P216" s="72"/>
      <c r="Q216" s="72"/>
      <c r="R216" s="72"/>
      <c r="S216" s="72"/>
      <c r="T216" s="73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18" t="s">
        <v>150</v>
      </c>
      <c r="AU216" s="18" t="s">
        <v>87</v>
      </c>
    </row>
    <row r="217" spans="1:65" s="13" customFormat="1" ht="11.25">
      <c r="B217" s="205"/>
      <c r="C217" s="206"/>
      <c r="D217" s="200" t="s">
        <v>152</v>
      </c>
      <c r="E217" s="207" t="s">
        <v>1</v>
      </c>
      <c r="F217" s="208" t="s">
        <v>240</v>
      </c>
      <c r="G217" s="206"/>
      <c r="H217" s="207" t="s">
        <v>1</v>
      </c>
      <c r="I217" s="209"/>
      <c r="J217" s="206"/>
      <c r="K217" s="206"/>
      <c r="L217" s="210"/>
      <c r="M217" s="211"/>
      <c r="N217" s="212"/>
      <c r="O217" s="212"/>
      <c r="P217" s="212"/>
      <c r="Q217" s="212"/>
      <c r="R217" s="212"/>
      <c r="S217" s="212"/>
      <c r="T217" s="213"/>
      <c r="AT217" s="214" t="s">
        <v>152</v>
      </c>
      <c r="AU217" s="214" t="s">
        <v>87</v>
      </c>
      <c r="AV217" s="13" t="s">
        <v>85</v>
      </c>
      <c r="AW217" s="13" t="s">
        <v>34</v>
      </c>
      <c r="AX217" s="13" t="s">
        <v>77</v>
      </c>
      <c r="AY217" s="214" t="s">
        <v>141</v>
      </c>
    </row>
    <row r="218" spans="1:65" s="14" customFormat="1" ht="11.25">
      <c r="B218" s="215"/>
      <c r="C218" s="216"/>
      <c r="D218" s="200" t="s">
        <v>152</v>
      </c>
      <c r="E218" s="217" t="s">
        <v>1</v>
      </c>
      <c r="F218" s="218" t="s">
        <v>257</v>
      </c>
      <c r="G218" s="216"/>
      <c r="H218" s="219">
        <v>1.4350000000000001</v>
      </c>
      <c r="I218" s="220"/>
      <c r="J218" s="216"/>
      <c r="K218" s="216"/>
      <c r="L218" s="221"/>
      <c r="M218" s="222"/>
      <c r="N218" s="223"/>
      <c r="O218" s="223"/>
      <c r="P218" s="223"/>
      <c r="Q218" s="223"/>
      <c r="R218" s="223"/>
      <c r="S218" s="223"/>
      <c r="T218" s="224"/>
      <c r="AT218" s="225" t="s">
        <v>152</v>
      </c>
      <c r="AU218" s="225" t="s">
        <v>87</v>
      </c>
      <c r="AV218" s="14" t="s">
        <v>87</v>
      </c>
      <c r="AW218" s="14" t="s">
        <v>34</v>
      </c>
      <c r="AX218" s="14" t="s">
        <v>77</v>
      </c>
      <c r="AY218" s="225" t="s">
        <v>141</v>
      </c>
    </row>
    <row r="219" spans="1:65" s="16" customFormat="1" ht="11.25">
      <c r="B219" s="237"/>
      <c r="C219" s="238"/>
      <c r="D219" s="200" t="s">
        <v>152</v>
      </c>
      <c r="E219" s="239" t="s">
        <v>1</v>
      </c>
      <c r="F219" s="240" t="s">
        <v>174</v>
      </c>
      <c r="G219" s="238"/>
      <c r="H219" s="241">
        <v>1.4350000000000001</v>
      </c>
      <c r="I219" s="242"/>
      <c r="J219" s="238"/>
      <c r="K219" s="238"/>
      <c r="L219" s="243"/>
      <c r="M219" s="244"/>
      <c r="N219" s="245"/>
      <c r="O219" s="245"/>
      <c r="P219" s="245"/>
      <c r="Q219" s="245"/>
      <c r="R219" s="245"/>
      <c r="S219" s="245"/>
      <c r="T219" s="246"/>
      <c r="AT219" s="247" t="s">
        <v>152</v>
      </c>
      <c r="AU219" s="247" t="s">
        <v>87</v>
      </c>
      <c r="AV219" s="16" t="s">
        <v>148</v>
      </c>
      <c r="AW219" s="16" t="s">
        <v>34</v>
      </c>
      <c r="AX219" s="16" t="s">
        <v>85</v>
      </c>
      <c r="AY219" s="247" t="s">
        <v>141</v>
      </c>
    </row>
    <row r="220" spans="1:65" s="12" customFormat="1" ht="22.9" customHeight="1">
      <c r="B220" s="171"/>
      <c r="C220" s="172"/>
      <c r="D220" s="173" t="s">
        <v>76</v>
      </c>
      <c r="E220" s="185" t="s">
        <v>148</v>
      </c>
      <c r="F220" s="185" t="s">
        <v>258</v>
      </c>
      <c r="G220" s="172"/>
      <c r="H220" s="172"/>
      <c r="I220" s="175"/>
      <c r="J220" s="186">
        <f>BK220</f>
        <v>0</v>
      </c>
      <c r="K220" s="172"/>
      <c r="L220" s="177"/>
      <c r="M220" s="178"/>
      <c r="N220" s="179"/>
      <c r="O220" s="179"/>
      <c r="P220" s="180">
        <f>SUM(P221:P240)</f>
        <v>0</v>
      </c>
      <c r="Q220" s="179"/>
      <c r="R220" s="180">
        <f>SUM(R221:R240)</f>
        <v>0.64407199999999998</v>
      </c>
      <c r="S220" s="179"/>
      <c r="T220" s="181">
        <f>SUM(T221:T240)</f>
        <v>0</v>
      </c>
      <c r="AR220" s="182" t="s">
        <v>85</v>
      </c>
      <c r="AT220" s="183" t="s">
        <v>76</v>
      </c>
      <c r="AU220" s="183" t="s">
        <v>85</v>
      </c>
      <c r="AY220" s="182" t="s">
        <v>141</v>
      </c>
      <c r="BK220" s="184">
        <f>SUM(BK221:BK240)</f>
        <v>0</v>
      </c>
    </row>
    <row r="221" spans="1:65" s="2" customFormat="1" ht="24.2" customHeight="1">
      <c r="A221" s="35"/>
      <c r="B221" s="36"/>
      <c r="C221" s="187" t="s">
        <v>259</v>
      </c>
      <c r="D221" s="187" t="s">
        <v>143</v>
      </c>
      <c r="E221" s="188" t="s">
        <v>260</v>
      </c>
      <c r="F221" s="189" t="s">
        <v>261</v>
      </c>
      <c r="G221" s="190" t="s">
        <v>164</v>
      </c>
      <c r="H221" s="191">
        <v>0.248</v>
      </c>
      <c r="I221" s="192"/>
      <c r="J221" s="193">
        <f>ROUND(I221*H221,2)</f>
        <v>0</v>
      </c>
      <c r="K221" s="189" t="s">
        <v>147</v>
      </c>
      <c r="L221" s="40"/>
      <c r="M221" s="194" t="s">
        <v>1</v>
      </c>
      <c r="N221" s="195" t="s">
        <v>42</v>
      </c>
      <c r="O221" s="72"/>
      <c r="P221" s="196">
        <f>O221*H221</f>
        <v>0</v>
      </c>
      <c r="Q221" s="196">
        <v>2.5019800000000001</v>
      </c>
      <c r="R221" s="196">
        <f>Q221*H221</f>
        <v>0.62049103999999999</v>
      </c>
      <c r="S221" s="196">
        <v>0</v>
      </c>
      <c r="T221" s="197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198" t="s">
        <v>148</v>
      </c>
      <c r="AT221" s="198" t="s">
        <v>143</v>
      </c>
      <c r="AU221" s="198" t="s">
        <v>87</v>
      </c>
      <c r="AY221" s="18" t="s">
        <v>141</v>
      </c>
      <c r="BE221" s="199">
        <f>IF(N221="základní",J221,0)</f>
        <v>0</v>
      </c>
      <c r="BF221" s="199">
        <f>IF(N221="snížená",J221,0)</f>
        <v>0</v>
      </c>
      <c r="BG221" s="199">
        <f>IF(N221="zákl. přenesená",J221,0)</f>
        <v>0</v>
      </c>
      <c r="BH221" s="199">
        <f>IF(N221="sníž. přenesená",J221,0)</f>
        <v>0</v>
      </c>
      <c r="BI221" s="199">
        <f>IF(N221="nulová",J221,0)</f>
        <v>0</v>
      </c>
      <c r="BJ221" s="18" t="s">
        <v>85</v>
      </c>
      <c r="BK221" s="199">
        <f>ROUND(I221*H221,2)</f>
        <v>0</v>
      </c>
      <c r="BL221" s="18" t="s">
        <v>148</v>
      </c>
      <c r="BM221" s="198" t="s">
        <v>262</v>
      </c>
    </row>
    <row r="222" spans="1:65" s="2" customFormat="1" ht="19.5">
      <c r="A222" s="35"/>
      <c r="B222" s="36"/>
      <c r="C222" s="37"/>
      <c r="D222" s="200" t="s">
        <v>150</v>
      </c>
      <c r="E222" s="37"/>
      <c r="F222" s="201" t="s">
        <v>261</v>
      </c>
      <c r="G222" s="37"/>
      <c r="H222" s="37"/>
      <c r="I222" s="202"/>
      <c r="J222" s="37"/>
      <c r="K222" s="37"/>
      <c r="L222" s="40"/>
      <c r="M222" s="203"/>
      <c r="N222" s="204"/>
      <c r="O222" s="72"/>
      <c r="P222" s="72"/>
      <c r="Q222" s="72"/>
      <c r="R222" s="72"/>
      <c r="S222" s="72"/>
      <c r="T222" s="73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T222" s="18" t="s">
        <v>150</v>
      </c>
      <c r="AU222" s="18" t="s">
        <v>87</v>
      </c>
    </row>
    <row r="223" spans="1:65" s="13" customFormat="1" ht="11.25">
      <c r="B223" s="205"/>
      <c r="C223" s="206"/>
      <c r="D223" s="200" t="s">
        <v>152</v>
      </c>
      <c r="E223" s="207" t="s">
        <v>1</v>
      </c>
      <c r="F223" s="208" t="s">
        <v>263</v>
      </c>
      <c r="G223" s="206"/>
      <c r="H223" s="207" t="s">
        <v>1</v>
      </c>
      <c r="I223" s="209"/>
      <c r="J223" s="206"/>
      <c r="K223" s="206"/>
      <c r="L223" s="210"/>
      <c r="M223" s="211"/>
      <c r="N223" s="212"/>
      <c r="O223" s="212"/>
      <c r="P223" s="212"/>
      <c r="Q223" s="212"/>
      <c r="R223" s="212"/>
      <c r="S223" s="212"/>
      <c r="T223" s="213"/>
      <c r="AT223" s="214" t="s">
        <v>152</v>
      </c>
      <c r="AU223" s="214" t="s">
        <v>87</v>
      </c>
      <c r="AV223" s="13" t="s">
        <v>85</v>
      </c>
      <c r="AW223" s="13" t="s">
        <v>34</v>
      </c>
      <c r="AX223" s="13" t="s">
        <v>77</v>
      </c>
      <c r="AY223" s="214" t="s">
        <v>141</v>
      </c>
    </row>
    <row r="224" spans="1:65" s="14" customFormat="1" ht="11.25">
      <c r="B224" s="215"/>
      <c r="C224" s="216"/>
      <c r="D224" s="200" t="s">
        <v>152</v>
      </c>
      <c r="E224" s="217" t="s">
        <v>1</v>
      </c>
      <c r="F224" s="218" t="s">
        <v>264</v>
      </c>
      <c r="G224" s="216"/>
      <c r="H224" s="219">
        <v>0.248</v>
      </c>
      <c r="I224" s="220"/>
      <c r="J224" s="216"/>
      <c r="K224" s="216"/>
      <c r="L224" s="221"/>
      <c r="M224" s="222"/>
      <c r="N224" s="223"/>
      <c r="O224" s="223"/>
      <c r="P224" s="223"/>
      <c r="Q224" s="223"/>
      <c r="R224" s="223"/>
      <c r="S224" s="223"/>
      <c r="T224" s="224"/>
      <c r="AT224" s="225" t="s">
        <v>152</v>
      </c>
      <c r="AU224" s="225" t="s">
        <v>87</v>
      </c>
      <c r="AV224" s="14" t="s">
        <v>87</v>
      </c>
      <c r="AW224" s="14" t="s">
        <v>34</v>
      </c>
      <c r="AX224" s="14" t="s">
        <v>77</v>
      </c>
      <c r="AY224" s="225" t="s">
        <v>141</v>
      </c>
    </row>
    <row r="225" spans="1:65" s="16" customFormat="1" ht="11.25">
      <c r="B225" s="237"/>
      <c r="C225" s="238"/>
      <c r="D225" s="200" t="s">
        <v>152</v>
      </c>
      <c r="E225" s="239" t="s">
        <v>1</v>
      </c>
      <c r="F225" s="240" t="s">
        <v>174</v>
      </c>
      <c r="G225" s="238"/>
      <c r="H225" s="241">
        <v>0.248</v>
      </c>
      <c r="I225" s="242"/>
      <c r="J225" s="238"/>
      <c r="K225" s="238"/>
      <c r="L225" s="243"/>
      <c r="M225" s="244"/>
      <c r="N225" s="245"/>
      <c r="O225" s="245"/>
      <c r="P225" s="245"/>
      <c r="Q225" s="245"/>
      <c r="R225" s="245"/>
      <c r="S225" s="245"/>
      <c r="T225" s="246"/>
      <c r="AT225" s="247" t="s">
        <v>152</v>
      </c>
      <c r="AU225" s="247" t="s">
        <v>87</v>
      </c>
      <c r="AV225" s="16" t="s">
        <v>148</v>
      </c>
      <c r="AW225" s="16" t="s">
        <v>34</v>
      </c>
      <c r="AX225" s="16" t="s">
        <v>85</v>
      </c>
      <c r="AY225" s="247" t="s">
        <v>141</v>
      </c>
    </row>
    <row r="226" spans="1:65" s="2" customFormat="1" ht="24.2" customHeight="1">
      <c r="A226" s="35"/>
      <c r="B226" s="36"/>
      <c r="C226" s="187" t="s">
        <v>8</v>
      </c>
      <c r="D226" s="187" t="s">
        <v>143</v>
      </c>
      <c r="E226" s="188" t="s">
        <v>265</v>
      </c>
      <c r="F226" s="189" t="s">
        <v>266</v>
      </c>
      <c r="G226" s="190" t="s">
        <v>146</v>
      </c>
      <c r="H226" s="191">
        <v>0.99</v>
      </c>
      <c r="I226" s="192"/>
      <c r="J226" s="193">
        <f>ROUND(I226*H226,2)</f>
        <v>0</v>
      </c>
      <c r="K226" s="189" t="s">
        <v>147</v>
      </c>
      <c r="L226" s="40"/>
      <c r="M226" s="194" t="s">
        <v>1</v>
      </c>
      <c r="N226" s="195" t="s">
        <v>42</v>
      </c>
      <c r="O226" s="72"/>
      <c r="P226" s="196">
        <f>O226*H226</f>
        <v>0</v>
      </c>
      <c r="Q226" s="196">
        <v>5.7600000000000004E-3</v>
      </c>
      <c r="R226" s="196">
        <f>Q226*H226</f>
        <v>5.7024000000000007E-3</v>
      </c>
      <c r="S226" s="196">
        <v>0</v>
      </c>
      <c r="T226" s="197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198" t="s">
        <v>148</v>
      </c>
      <c r="AT226" s="198" t="s">
        <v>143</v>
      </c>
      <c r="AU226" s="198" t="s">
        <v>87</v>
      </c>
      <c r="AY226" s="18" t="s">
        <v>141</v>
      </c>
      <c r="BE226" s="199">
        <f>IF(N226="základní",J226,0)</f>
        <v>0</v>
      </c>
      <c r="BF226" s="199">
        <f>IF(N226="snížená",J226,0)</f>
        <v>0</v>
      </c>
      <c r="BG226" s="199">
        <f>IF(N226="zákl. přenesená",J226,0)</f>
        <v>0</v>
      </c>
      <c r="BH226" s="199">
        <f>IF(N226="sníž. přenesená",J226,0)</f>
        <v>0</v>
      </c>
      <c r="BI226" s="199">
        <f>IF(N226="nulová",J226,0)</f>
        <v>0</v>
      </c>
      <c r="BJ226" s="18" t="s">
        <v>85</v>
      </c>
      <c r="BK226" s="199">
        <f>ROUND(I226*H226,2)</f>
        <v>0</v>
      </c>
      <c r="BL226" s="18" t="s">
        <v>148</v>
      </c>
      <c r="BM226" s="198" t="s">
        <v>267</v>
      </c>
    </row>
    <row r="227" spans="1:65" s="2" customFormat="1" ht="11.25">
      <c r="A227" s="35"/>
      <c r="B227" s="36"/>
      <c r="C227" s="37"/>
      <c r="D227" s="200" t="s">
        <v>150</v>
      </c>
      <c r="E227" s="37"/>
      <c r="F227" s="201" t="s">
        <v>266</v>
      </c>
      <c r="G227" s="37"/>
      <c r="H227" s="37"/>
      <c r="I227" s="202"/>
      <c r="J227" s="37"/>
      <c r="K227" s="37"/>
      <c r="L227" s="40"/>
      <c r="M227" s="203"/>
      <c r="N227" s="204"/>
      <c r="O227" s="72"/>
      <c r="P227" s="72"/>
      <c r="Q227" s="72"/>
      <c r="R227" s="72"/>
      <c r="S227" s="72"/>
      <c r="T227" s="73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T227" s="18" t="s">
        <v>150</v>
      </c>
      <c r="AU227" s="18" t="s">
        <v>87</v>
      </c>
    </row>
    <row r="228" spans="1:65" s="13" customFormat="1" ht="11.25">
      <c r="B228" s="205"/>
      <c r="C228" s="206"/>
      <c r="D228" s="200" t="s">
        <v>152</v>
      </c>
      <c r="E228" s="207" t="s">
        <v>1</v>
      </c>
      <c r="F228" s="208" t="s">
        <v>268</v>
      </c>
      <c r="G228" s="206"/>
      <c r="H228" s="207" t="s">
        <v>1</v>
      </c>
      <c r="I228" s="209"/>
      <c r="J228" s="206"/>
      <c r="K228" s="206"/>
      <c r="L228" s="210"/>
      <c r="M228" s="211"/>
      <c r="N228" s="212"/>
      <c r="O228" s="212"/>
      <c r="P228" s="212"/>
      <c r="Q228" s="212"/>
      <c r="R228" s="212"/>
      <c r="S228" s="212"/>
      <c r="T228" s="213"/>
      <c r="AT228" s="214" t="s">
        <v>152</v>
      </c>
      <c r="AU228" s="214" t="s">
        <v>87</v>
      </c>
      <c r="AV228" s="13" t="s">
        <v>85</v>
      </c>
      <c r="AW228" s="13" t="s">
        <v>34</v>
      </c>
      <c r="AX228" s="13" t="s">
        <v>77</v>
      </c>
      <c r="AY228" s="214" t="s">
        <v>141</v>
      </c>
    </row>
    <row r="229" spans="1:65" s="14" customFormat="1" ht="11.25">
      <c r="B229" s="215"/>
      <c r="C229" s="216"/>
      <c r="D229" s="200" t="s">
        <v>152</v>
      </c>
      <c r="E229" s="217" t="s">
        <v>1</v>
      </c>
      <c r="F229" s="218" t="s">
        <v>269</v>
      </c>
      <c r="G229" s="216"/>
      <c r="H229" s="219">
        <v>0.99</v>
      </c>
      <c r="I229" s="220"/>
      <c r="J229" s="216"/>
      <c r="K229" s="216"/>
      <c r="L229" s="221"/>
      <c r="M229" s="222"/>
      <c r="N229" s="223"/>
      <c r="O229" s="223"/>
      <c r="P229" s="223"/>
      <c r="Q229" s="223"/>
      <c r="R229" s="223"/>
      <c r="S229" s="223"/>
      <c r="T229" s="224"/>
      <c r="AT229" s="225" t="s">
        <v>152</v>
      </c>
      <c r="AU229" s="225" t="s">
        <v>87</v>
      </c>
      <c r="AV229" s="14" t="s">
        <v>87</v>
      </c>
      <c r="AW229" s="14" t="s">
        <v>34</v>
      </c>
      <c r="AX229" s="14" t="s">
        <v>77</v>
      </c>
      <c r="AY229" s="225" t="s">
        <v>141</v>
      </c>
    </row>
    <row r="230" spans="1:65" s="16" customFormat="1" ht="11.25">
      <c r="B230" s="237"/>
      <c r="C230" s="238"/>
      <c r="D230" s="200" t="s">
        <v>152</v>
      </c>
      <c r="E230" s="239" t="s">
        <v>1</v>
      </c>
      <c r="F230" s="240" t="s">
        <v>174</v>
      </c>
      <c r="G230" s="238"/>
      <c r="H230" s="241">
        <v>0.99</v>
      </c>
      <c r="I230" s="242"/>
      <c r="J230" s="238"/>
      <c r="K230" s="238"/>
      <c r="L230" s="243"/>
      <c r="M230" s="244"/>
      <c r="N230" s="245"/>
      <c r="O230" s="245"/>
      <c r="P230" s="245"/>
      <c r="Q230" s="245"/>
      <c r="R230" s="245"/>
      <c r="S230" s="245"/>
      <c r="T230" s="246"/>
      <c r="AT230" s="247" t="s">
        <v>152</v>
      </c>
      <c r="AU230" s="247" t="s">
        <v>87</v>
      </c>
      <c r="AV230" s="16" t="s">
        <v>148</v>
      </c>
      <c r="AW230" s="16" t="s">
        <v>34</v>
      </c>
      <c r="AX230" s="16" t="s">
        <v>85</v>
      </c>
      <c r="AY230" s="247" t="s">
        <v>141</v>
      </c>
    </row>
    <row r="231" spans="1:65" s="2" customFormat="1" ht="24.2" customHeight="1">
      <c r="A231" s="35"/>
      <c r="B231" s="36"/>
      <c r="C231" s="187" t="s">
        <v>270</v>
      </c>
      <c r="D231" s="187" t="s">
        <v>143</v>
      </c>
      <c r="E231" s="188" t="s">
        <v>271</v>
      </c>
      <c r="F231" s="189" t="s">
        <v>272</v>
      </c>
      <c r="G231" s="190" t="s">
        <v>146</v>
      </c>
      <c r="H231" s="191">
        <v>0.99</v>
      </c>
      <c r="I231" s="192"/>
      <c r="J231" s="193">
        <f>ROUND(I231*H231,2)</f>
        <v>0</v>
      </c>
      <c r="K231" s="189" t="s">
        <v>147</v>
      </c>
      <c r="L231" s="40"/>
      <c r="M231" s="194" t="s">
        <v>1</v>
      </c>
      <c r="N231" s="195" t="s">
        <v>42</v>
      </c>
      <c r="O231" s="72"/>
      <c r="P231" s="196">
        <f>O231*H231</f>
        <v>0</v>
      </c>
      <c r="Q231" s="196">
        <v>0</v>
      </c>
      <c r="R231" s="196">
        <f>Q231*H231</f>
        <v>0</v>
      </c>
      <c r="S231" s="196">
        <v>0</v>
      </c>
      <c r="T231" s="197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198" t="s">
        <v>148</v>
      </c>
      <c r="AT231" s="198" t="s">
        <v>143</v>
      </c>
      <c r="AU231" s="198" t="s">
        <v>87</v>
      </c>
      <c r="AY231" s="18" t="s">
        <v>141</v>
      </c>
      <c r="BE231" s="199">
        <f>IF(N231="základní",J231,0)</f>
        <v>0</v>
      </c>
      <c r="BF231" s="199">
        <f>IF(N231="snížená",J231,0)</f>
        <v>0</v>
      </c>
      <c r="BG231" s="199">
        <f>IF(N231="zákl. přenesená",J231,0)</f>
        <v>0</v>
      </c>
      <c r="BH231" s="199">
        <f>IF(N231="sníž. přenesená",J231,0)</f>
        <v>0</v>
      </c>
      <c r="BI231" s="199">
        <f>IF(N231="nulová",J231,0)</f>
        <v>0</v>
      </c>
      <c r="BJ231" s="18" t="s">
        <v>85</v>
      </c>
      <c r="BK231" s="199">
        <f>ROUND(I231*H231,2)</f>
        <v>0</v>
      </c>
      <c r="BL231" s="18" t="s">
        <v>148</v>
      </c>
      <c r="BM231" s="198" t="s">
        <v>273</v>
      </c>
    </row>
    <row r="232" spans="1:65" s="2" customFormat="1" ht="11.25">
      <c r="A232" s="35"/>
      <c r="B232" s="36"/>
      <c r="C232" s="37"/>
      <c r="D232" s="200" t="s">
        <v>150</v>
      </c>
      <c r="E232" s="37"/>
      <c r="F232" s="201" t="s">
        <v>272</v>
      </c>
      <c r="G232" s="37"/>
      <c r="H232" s="37"/>
      <c r="I232" s="202"/>
      <c r="J232" s="37"/>
      <c r="K232" s="37"/>
      <c r="L232" s="40"/>
      <c r="M232" s="203"/>
      <c r="N232" s="204"/>
      <c r="O232" s="72"/>
      <c r="P232" s="72"/>
      <c r="Q232" s="72"/>
      <c r="R232" s="72"/>
      <c r="S232" s="72"/>
      <c r="T232" s="73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T232" s="18" t="s">
        <v>150</v>
      </c>
      <c r="AU232" s="18" t="s">
        <v>87</v>
      </c>
    </row>
    <row r="233" spans="1:65" s="13" customFormat="1" ht="11.25">
      <c r="B233" s="205"/>
      <c r="C233" s="206"/>
      <c r="D233" s="200" t="s">
        <v>152</v>
      </c>
      <c r="E233" s="207" t="s">
        <v>1</v>
      </c>
      <c r="F233" s="208" t="s">
        <v>268</v>
      </c>
      <c r="G233" s="206"/>
      <c r="H233" s="207" t="s">
        <v>1</v>
      </c>
      <c r="I233" s="209"/>
      <c r="J233" s="206"/>
      <c r="K233" s="206"/>
      <c r="L233" s="210"/>
      <c r="M233" s="211"/>
      <c r="N233" s="212"/>
      <c r="O233" s="212"/>
      <c r="P233" s="212"/>
      <c r="Q233" s="212"/>
      <c r="R233" s="212"/>
      <c r="S233" s="212"/>
      <c r="T233" s="213"/>
      <c r="AT233" s="214" t="s">
        <v>152</v>
      </c>
      <c r="AU233" s="214" t="s">
        <v>87</v>
      </c>
      <c r="AV233" s="13" t="s">
        <v>85</v>
      </c>
      <c r="AW233" s="13" t="s">
        <v>34</v>
      </c>
      <c r="AX233" s="13" t="s">
        <v>77</v>
      </c>
      <c r="AY233" s="214" t="s">
        <v>141</v>
      </c>
    </row>
    <row r="234" spans="1:65" s="14" customFormat="1" ht="11.25">
      <c r="B234" s="215"/>
      <c r="C234" s="216"/>
      <c r="D234" s="200" t="s">
        <v>152</v>
      </c>
      <c r="E234" s="217" t="s">
        <v>1</v>
      </c>
      <c r="F234" s="218" t="s">
        <v>269</v>
      </c>
      <c r="G234" s="216"/>
      <c r="H234" s="219">
        <v>0.99</v>
      </c>
      <c r="I234" s="220"/>
      <c r="J234" s="216"/>
      <c r="K234" s="216"/>
      <c r="L234" s="221"/>
      <c r="M234" s="222"/>
      <c r="N234" s="223"/>
      <c r="O234" s="223"/>
      <c r="P234" s="223"/>
      <c r="Q234" s="223"/>
      <c r="R234" s="223"/>
      <c r="S234" s="223"/>
      <c r="T234" s="224"/>
      <c r="AT234" s="225" t="s">
        <v>152</v>
      </c>
      <c r="AU234" s="225" t="s">
        <v>87</v>
      </c>
      <c r="AV234" s="14" t="s">
        <v>87</v>
      </c>
      <c r="AW234" s="14" t="s">
        <v>34</v>
      </c>
      <c r="AX234" s="14" t="s">
        <v>77</v>
      </c>
      <c r="AY234" s="225" t="s">
        <v>141</v>
      </c>
    </row>
    <row r="235" spans="1:65" s="16" customFormat="1" ht="11.25">
      <c r="B235" s="237"/>
      <c r="C235" s="238"/>
      <c r="D235" s="200" t="s">
        <v>152</v>
      </c>
      <c r="E235" s="239" t="s">
        <v>1</v>
      </c>
      <c r="F235" s="240" t="s">
        <v>174</v>
      </c>
      <c r="G235" s="238"/>
      <c r="H235" s="241">
        <v>0.99</v>
      </c>
      <c r="I235" s="242"/>
      <c r="J235" s="238"/>
      <c r="K235" s="238"/>
      <c r="L235" s="243"/>
      <c r="M235" s="244"/>
      <c r="N235" s="245"/>
      <c r="O235" s="245"/>
      <c r="P235" s="245"/>
      <c r="Q235" s="245"/>
      <c r="R235" s="245"/>
      <c r="S235" s="245"/>
      <c r="T235" s="246"/>
      <c r="AT235" s="247" t="s">
        <v>152</v>
      </c>
      <c r="AU235" s="247" t="s">
        <v>87</v>
      </c>
      <c r="AV235" s="16" t="s">
        <v>148</v>
      </c>
      <c r="AW235" s="16" t="s">
        <v>34</v>
      </c>
      <c r="AX235" s="16" t="s">
        <v>85</v>
      </c>
      <c r="AY235" s="247" t="s">
        <v>141</v>
      </c>
    </row>
    <row r="236" spans="1:65" s="2" customFormat="1" ht="24.2" customHeight="1">
      <c r="A236" s="35"/>
      <c r="B236" s="36"/>
      <c r="C236" s="187" t="s">
        <v>274</v>
      </c>
      <c r="D236" s="187" t="s">
        <v>143</v>
      </c>
      <c r="E236" s="188" t="s">
        <v>275</v>
      </c>
      <c r="F236" s="189" t="s">
        <v>276</v>
      </c>
      <c r="G236" s="190" t="s">
        <v>196</v>
      </c>
      <c r="H236" s="191">
        <v>1.7000000000000001E-2</v>
      </c>
      <c r="I236" s="192"/>
      <c r="J236" s="193">
        <f>ROUND(I236*H236,2)</f>
        <v>0</v>
      </c>
      <c r="K236" s="189" t="s">
        <v>147</v>
      </c>
      <c r="L236" s="40"/>
      <c r="M236" s="194" t="s">
        <v>1</v>
      </c>
      <c r="N236" s="195" t="s">
        <v>42</v>
      </c>
      <c r="O236" s="72"/>
      <c r="P236" s="196">
        <f>O236*H236</f>
        <v>0</v>
      </c>
      <c r="Q236" s="196">
        <v>1.0516799999999999</v>
      </c>
      <c r="R236" s="196">
        <f>Q236*H236</f>
        <v>1.7878560000000002E-2</v>
      </c>
      <c r="S236" s="196">
        <v>0</v>
      </c>
      <c r="T236" s="197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198" t="s">
        <v>148</v>
      </c>
      <c r="AT236" s="198" t="s">
        <v>143</v>
      </c>
      <c r="AU236" s="198" t="s">
        <v>87</v>
      </c>
      <c r="AY236" s="18" t="s">
        <v>141</v>
      </c>
      <c r="BE236" s="199">
        <f>IF(N236="základní",J236,0)</f>
        <v>0</v>
      </c>
      <c r="BF236" s="199">
        <f>IF(N236="snížená",J236,0)</f>
        <v>0</v>
      </c>
      <c r="BG236" s="199">
        <f>IF(N236="zákl. přenesená",J236,0)</f>
        <v>0</v>
      </c>
      <c r="BH236" s="199">
        <f>IF(N236="sníž. přenesená",J236,0)</f>
        <v>0</v>
      </c>
      <c r="BI236" s="199">
        <f>IF(N236="nulová",J236,0)</f>
        <v>0</v>
      </c>
      <c r="BJ236" s="18" t="s">
        <v>85</v>
      </c>
      <c r="BK236" s="199">
        <f>ROUND(I236*H236,2)</f>
        <v>0</v>
      </c>
      <c r="BL236" s="18" t="s">
        <v>148</v>
      </c>
      <c r="BM236" s="198" t="s">
        <v>277</v>
      </c>
    </row>
    <row r="237" spans="1:65" s="2" customFormat="1" ht="11.25">
      <c r="A237" s="35"/>
      <c r="B237" s="36"/>
      <c r="C237" s="37"/>
      <c r="D237" s="200" t="s">
        <v>150</v>
      </c>
      <c r="E237" s="37"/>
      <c r="F237" s="201" t="s">
        <v>276</v>
      </c>
      <c r="G237" s="37"/>
      <c r="H237" s="37"/>
      <c r="I237" s="202"/>
      <c r="J237" s="37"/>
      <c r="K237" s="37"/>
      <c r="L237" s="40"/>
      <c r="M237" s="203"/>
      <c r="N237" s="204"/>
      <c r="O237" s="72"/>
      <c r="P237" s="72"/>
      <c r="Q237" s="72"/>
      <c r="R237" s="72"/>
      <c r="S237" s="72"/>
      <c r="T237" s="73"/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T237" s="18" t="s">
        <v>150</v>
      </c>
      <c r="AU237" s="18" t="s">
        <v>87</v>
      </c>
    </row>
    <row r="238" spans="1:65" s="13" customFormat="1" ht="11.25">
      <c r="B238" s="205"/>
      <c r="C238" s="206"/>
      <c r="D238" s="200" t="s">
        <v>152</v>
      </c>
      <c r="E238" s="207" t="s">
        <v>1</v>
      </c>
      <c r="F238" s="208" t="s">
        <v>268</v>
      </c>
      <c r="G238" s="206"/>
      <c r="H238" s="207" t="s">
        <v>1</v>
      </c>
      <c r="I238" s="209"/>
      <c r="J238" s="206"/>
      <c r="K238" s="206"/>
      <c r="L238" s="210"/>
      <c r="M238" s="211"/>
      <c r="N238" s="212"/>
      <c r="O238" s="212"/>
      <c r="P238" s="212"/>
      <c r="Q238" s="212"/>
      <c r="R238" s="212"/>
      <c r="S238" s="212"/>
      <c r="T238" s="213"/>
      <c r="AT238" s="214" t="s">
        <v>152</v>
      </c>
      <c r="AU238" s="214" t="s">
        <v>87</v>
      </c>
      <c r="AV238" s="13" t="s">
        <v>85</v>
      </c>
      <c r="AW238" s="13" t="s">
        <v>34</v>
      </c>
      <c r="AX238" s="13" t="s">
        <v>77</v>
      </c>
      <c r="AY238" s="214" t="s">
        <v>141</v>
      </c>
    </row>
    <row r="239" spans="1:65" s="14" customFormat="1" ht="11.25">
      <c r="B239" s="215"/>
      <c r="C239" s="216"/>
      <c r="D239" s="200" t="s">
        <v>152</v>
      </c>
      <c r="E239" s="217" t="s">
        <v>1</v>
      </c>
      <c r="F239" s="218" t="s">
        <v>278</v>
      </c>
      <c r="G239" s="216"/>
      <c r="H239" s="219">
        <v>1.7000000000000001E-2</v>
      </c>
      <c r="I239" s="220"/>
      <c r="J239" s="216"/>
      <c r="K239" s="216"/>
      <c r="L239" s="221"/>
      <c r="M239" s="222"/>
      <c r="N239" s="223"/>
      <c r="O239" s="223"/>
      <c r="P239" s="223"/>
      <c r="Q239" s="223"/>
      <c r="R239" s="223"/>
      <c r="S239" s="223"/>
      <c r="T239" s="224"/>
      <c r="AT239" s="225" t="s">
        <v>152</v>
      </c>
      <c r="AU239" s="225" t="s">
        <v>87</v>
      </c>
      <c r="AV239" s="14" t="s">
        <v>87</v>
      </c>
      <c r="AW239" s="14" t="s">
        <v>34</v>
      </c>
      <c r="AX239" s="14" t="s">
        <v>77</v>
      </c>
      <c r="AY239" s="225" t="s">
        <v>141</v>
      </c>
    </row>
    <row r="240" spans="1:65" s="16" customFormat="1" ht="11.25">
      <c r="B240" s="237"/>
      <c r="C240" s="238"/>
      <c r="D240" s="200" t="s">
        <v>152</v>
      </c>
      <c r="E240" s="239" t="s">
        <v>1</v>
      </c>
      <c r="F240" s="240" t="s">
        <v>174</v>
      </c>
      <c r="G240" s="238"/>
      <c r="H240" s="241">
        <v>1.7000000000000001E-2</v>
      </c>
      <c r="I240" s="242"/>
      <c r="J240" s="238"/>
      <c r="K240" s="238"/>
      <c r="L240" s="243"/>
      <c r="M240" s="244"/>
      <c r="N240" s="245"/>
      <c r="O240" s="245"/>
      <c r="P240" s="245"/>
      <c r="Q240" s="245"/>
      <c r="R240" s="245"/>
      <c r="S240" s="245"/>
      <c r="T240" s="246"/>
      <c r="AT240" s="247" t="s">
        <v>152</v>
      </c>
      <c r="AU240" s="247" t="s">
        <v>87</v>
      </c>
      <c r="AV240" s="16" t="s">
        <v>148</v>
      </c>
      <c r="AW240" s="16" t="s">
        <v>34</v>
      </c>
      <c r="AX240" s="16" t="s">
        <v>85</v>
      </c>
      <c r="AY240" s="247" t="s">
        <v>141</v>
      </c>
    </row>
    <row r="241" spans="1:65" s="12" customFormat="1" ht="22.9" customHeight="1">
      <c r="B241" s="171"/>
      <c r="C241" s="172"/>
      <c r="D241" s="173" t="s">
        <v>76</v>
      </c>
      <c r="E241" s="185" t="s">
        <v>181</v>
      </c>
      <c r="F241" s="185" t="s">
        <v>279</v>
      </c>
      <c r="G241" s="172"/>
      <c r="H241" s="172"/>
      <c r="I241" s="175"/>
      <c r="J241" s="186">
        <f>BK241</f>
        <v>0</v>
      </c>
      <c r="K241" s="172"/>
      <c r="L241" s="177"/>
      <c r="M241" s="178"/>
      <c r="N241" s="179"/>
      <c r="O241" s="179"/>
      <c r="P241" s="180">
        <f>SUM(P242:P321)</f>
        <v>0</v>
      </c>
      <c r="Q241" s="179"/>
      <c r="R241" s="180">
        <f>SUM(R242:R321)</f>
        <v>114.92149449999999</v>
      </c>
      <c r="S241" s="179"/>
      <c r="T241" s="181">
        <f>SUM(T242:T321)</f>
        <v>0</v>
      </c>
      <c r="AR241" s="182" t="s">
        <v>85</v>
      </c>
      <c r="AT241" s="183" t="s">
        <v>76</v>
      </c>
      <c r="AU241" s="183" t="s">
        <v>85</v>
      </c>
      <c r="AY241" s="182" t="s">
        <v>141</v>
      </c>
      <c r="BK241" s="184">
        <f>SUM(BK242:BK321)</f>
        <v>0</v>
      </c>
    </row>
    <row r="242" spans="1:65" s="2" customFormat="1" ht="24.2" customHeight="1">
      <c r="A242" s="35"/>
      <c r="B242" s="36"/>
      <c r="C242" s="187" t="s">
        <v>280</v>
      </c>
      <c r="D242" s="187" t="s">
        <v>143</v>
      </c>
      <c r="E242" s="188" t="s">
        <v>281</v>
      </c>
      <c r="F242" s="189" t="s">
        <v>282</v>
      </c>
      <c r="G242" s="190" t="s">
        <v>146</v>
      </c>
      <c r="H242" s="191">
        <v>11.45</v>
      </c>
      <c r="I242" s="192"/>
      <c r="J242" s="193">
        <f>ROUND(I242*H242,2)</f>
        <v>0</v>
      </c>
      <c r="K242" s="189" t="s">
        <v>147</v>
      </c>
      <c r="L242" s="40"/>
      <c r="M242" s="194" t="s">
        <v>1</v>
      </c>
      <c r="N242" s="195" t="s">
        <v>42</v>
      </c>
      <c r="O242" s="72"/>
      <c r="P242" s="196">
        <f>O242*H242</f>
        <v>0</v>
      </c>
      <c r="Q242" s="196">
        <v>0.19800000000000001</v>
      </c>
      <c r="R242" s="196">
        <f>Q242*H242</f>
        <v>2.2671000000000001</v>
      </c>
      <c r="S242" s="196">
        <v>0</v>
      </c>
      <c r="T242" s="197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198" t="s">
        <v>148</v>
      </c>
      <c r="AT242" s="198" t="s">
        <v>143</v>
      </c>
      <c r="AU242" s="198" t="s">
        <v>87</v>
      </c>
      <c r="AY242" s="18" t="s">
        <v>141</v>
      </c>
      <c r="BE242" s="199">
        <f>IF(N242="základní",J242,0)</f>
        <v>0</v>
      </c>
      <c r="BF242" s="199">
        <f>IF(N242="snížená",J242,0)</f>
        <v>0</v>
      </c>
      <c r="BG242" s="199">
        <f>IF(N242="zákl. přenesená",J242,0)</f>
        <v>0</v>
      </c>
      <c r="BH242" s="199">
        <f>IF(N242="sníž. přenesená",J242,0)</f>
        <v>0</v>
      </c>
      <c r="BI242" s="199">
        <f>IF(N242="nulová",J242,0)</f>
        <v>0</v>
      </c>
      <c r="BJ242" s="18" t="s">
        <v>85</v>
      </c>
      <c r="BK242" s="199">
        <f>ROUND(I242*H242,2)</f>
        <v>0</v>
      </c>
      <c r="BL242" s="18" t="s">
        <v>148</v>
      </c>
      <c r="BM242" s="198" t="s">
        <v>283</v>
      </c>
    </row>
    <row r="243" spans="1:65" s="2" customFormat="1" ht="29.25">
      <c r="A243" s="35"/>
      <c r="B243" s="36"/>
      <c r="C243" s="37"/>
      <c r="D243" s="200" t="s">
        <v>150</v>
      </c>
      <c r="E243" s="37"/>
      <c r="F243" s="201" t="s">
        <v>284</v>
      </c>
      <c r="G243" s="37"/>
      <c r="H243" s="37"/>
      <c r="I243" s="202"/>
      <c r="J243" s="37"/>
      <c r="K243" s="37"/>
      <c r="L243" s="40"/>
      <c r="M243" s="203"/>
      <c r="N243" s="204"/>
      <c r="O243" s="72"/>
      <c r="P243" s="72"/>
      <c r="Q243" s="72"/>
      <c r="R243" s="72"/>
      <c r="S243" s="72"/>
      <c r="T243" s="73"/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T243" s="18" t="s">
        <v>150</v>
      </c>
      <c r="AU243" s="18" t="s">
        <v>87</v>
      </c>
    </row>
    <row r="244" spans="1:65" s="13" customFormat="1" ht="11.25">
      <c r="B244" s="205"/>
      <c r="C244" s="206"/>
      <c r="D244" s="200" t="s">
        <v>152</v>
      </c>
      <c r="E244" s="207" t="s">
        <v>1</v>
      </c>
      <c r="F244" s="208" t="s">
        <v>285</v>
      </c>
      <c r="G244" s="206"/>
      <c r="H244" s="207" t="s">
        <v>1</v>
      </c>
      <c r="I244" s="209"/>
      <c r="J244" s="206"/>
      <c r="K244" s="206"/>
      <c r="L244" s="210"/>
      <c r="M244" s="211"/>
      <c r="N244" s="212"/>
      <c r="O244" s="212"/>
      <c r="P244" s="212"/>
      <c r="Q244" s="212"/>
      <c r="R244" s="212"/>
      <c r="S244" s="212"/>
      <c r="T244" s="213"/>
      <c r="AT244" s="214" t="s">
        <v>152</v>
      </c>
      <c r="AU244" s="214" t="s">
        <v>87</v>
      </c>
      <c r="AV244" s="13" t="s">
        <v>85</v>
      </c>
      <c r="AW244" s="13" t="s">
        <v>34</v>
      </c>
      <c r="AX244" s="13" t="s">
        <v>77</v>
      </c>
      <c r="AY244" s="214" t="s">
        <v>141</v>
      </c>
    </row>
    <row r="245" spans="1:65" s="14" customFormat="1" ht="11.25">
      <c r="B245" s="215"/>
      <c r="C245" s="216"/>
      <c r="D245" s="200" t="s">
        <v>152</v>
      </c>
      <c r="E245" s="217" t="s">
        <v>1</v>
      </c>
      <c r="F245" s="218" t="s">
        <v>286</v>
      </c>
      <c r="G245" s="216"/>
      <c r="H245" s="219">
        <v>11.45</v>
      </c>
      <c r="I245" s="220"/>
      <c r="J245" s="216"/>
      <c r="K245" s="216"/>
      <c r="L245" s="221"/>
      <c r="M245" s="222"/>
      <c r="N245" s="223"/>
      <c r="O245" s="223"/>
      <c r="P245" s="223"/>
      <c r="Q245" s="223"/>
      <c r="R245" s="223"/>
      <c r="S245" s="223"/>
      <c r="T245" s="224"/>
      <c r="AT245" s="225" t="s">
        <v>152</v>
      </c>
      <c r="AU245" s="225" t="s">
        <v>87</v>
      </c>
      <c r="AV245" s="14" t="s">
        <v>87</v>
      </c>
      <c r="AW245" s="14" t="s">
        <v>34</v>
      </c>
      <c r="AX245" s="14" t="s">
        <v>77</v>
      </c>
      <c r="AY245" s="225" t="s">
        <v>141</v>
      </c>
    </row>
    <row r="246" spans="1:65" s="16" customFormat="1" ht="11.25">
      <c r="B246" s="237"/>
      <c r="C246" s="238"/>
      <c r="D246" s="200" t="s">
        <v>152</v>
      </c>
      <c r="E246" s="239" t="s">
        <v>1</v>
      </c>
      <c r="F246" s="240" t="s">
        <v>174</v>
      </c>
      <c r="G246" s="238"/>
      <c r="H246" s="241">
        <v>11.45</v>
      </c>
      <c r="I246" s="242"/>
      <c r="J246" s="238"/>
      <c r="K246" s="238"/>
      <c r="L246" s="243"/>
      <c r="M246" s="244"/>
      <c r="N246" s="245"/>
      <c r="O246" s="245"/>
      <c r="P246" s="245"/>
      <c r="Q246" s="245"/>
      <c r="R246" s="245"/>
      <c r="S246" s="245"/>
      <c r="T246" s="246"/>
      <c r="AT246" s="247" t="s">
        <v>152</v>
      </c>
      <c r="AU246" s="247" t="s">
        <v>87</v>
      </c>
      <c r="AV246" s="16" t="s">
        <v>148</v>
      </c>
      <c r="AW246" s="16" t="s">
        <v>34</v>
      </c>
      <c r="AX246" s="16" t="s">
        <v>85</v>
      </c>
      <c r="AY246" s="247" t="s">
        <v>141</v>
      </c>
    </row>
    <row r="247" spans="1:65" s="2" customFormat="1" ht="24.2" customHeight="1">
      <c r="A247" s="35"/>
      <c r="B247" s="36"/>
      <c r="C247" s="187" t="s">
        <v>287</v>
      </c>
      <c r="D247" s="187" t="s">
        <v>143</v>
      </c>
      <c r="E247" s="188" t="s">
        <v>288</v>
      </c>
      <c r="F247" s="189" t="s">
        <v>289</v>
      </c>
      <c r="G247" s="190" t="s">
        <v>146</v>
      </c>
      <c r="H247" s="191">
        <v>70.849999999999994</v>
      </c>
      <c r="I247" s="192"/>
      <c r="J247" s="193">
        <f>ROUND(I247*H247,2)</f>
        <v>0</v>
      </c>
      <c r="K247" s="189" t="s">
        <v>147</v>
      </c>
      <c r="L247" s="40"/>
      <c r="M247" s="194" t="s">
        <v>1</v>
      </c>
      <c r="N247" s="195" t="s">
        <v>42</v>
      </c>
      <c r="O247" s="72"/>
      <c r="P247" s="196">
        <f>O247*H247</f>
        <v>0</v>
      </c>
      <c r="Q247" s="196">
        <v>0.39600000000000002</v>
      </c>
      <c r="R247" s="196">
        <f>Q247*H247</f>
        <v>28.0566</v>
      </c>
      <c r="S247" s="196">
        <v>0</v>
      </c>
      <c r="T247" s="197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198" t="s">
        <v>148</v>
      </c>
      <c r="AT247" s="198" t="s">
        <v>143</v>
      </c>
      <c r="AU247" s="198" t="s">
        <v>87</v>
      </c>
      <c r="AY247" s="18" t="s">
        <v>141</v>
      </c>
      <c r="BE247" s="199">
        <f>IF(N247="základní",J247,0)</f>
        <v>0</v>
      </c>
      <c r="BF247" s="199">
        <f>IF(N247="snížená",J247,0)</f>
        <v>0</v>
      </c>
      <c r="BG247" s="199">
        <f>IF(N247="zákl. přenesená",J247,0)</f>
        <v>0</v>
      </c>
      <c r="BH247" s="199">
        <f>IF(N247="sníž. přenesená",J247,0)</f>
        <v>0</v>
      </c>
      <c r="BI247" s="199">
        <f>IF(N247="nulová",J247,0)</f>
        <v>0</v>
      </c>
      <c r="BJ247" s="18" t="s">
        <v>85</v>
      </c>
      <c r="BK247" s="199">
        <f>ROUND(I247*H247,2)</f>
        <v>0</v>
      </c>
      <c r="BL247" s="18" t="s">
        <v>148</v>
      </c>
      <c r="BM247" s="198" t="s">
        <v>290</v>
      </c>
    </row>
    <row r="248" spans="1:65" s="2" customFormat="1" ht="29.25">
      <c r="A248" s="35"/>
      <c r="B248" s="36"/>
      <c r="C248" s="37"/>
      <c r="D248" s="200" t="s">
        <v>150</v>
      </c>
      <c r="E248" s="37"/>
      <c r="F248" s="201" t="s">
        <v>291</v>
      </c>
      <c r="G248" s="37"/>
      <c r="H248" s="37"/>
      <c r="I248" s="202"/>
      <c r="J248" s="37"/>
      <c r="K248" s="37"/>
      <c r="L248" s="40"/>
      <c r="M248" s="203"/>
      <c r="N248" s="204"/>
      <c r="O248" s="72"/>
      <c r="P248" s="72"/>
      <c r="Q248" s="72"/>
      <c r="R248" s="72"/>
      <c r="S248" s="72"/>
      <c r="T248" s="73"/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T248" s="18" t="s">
        <v>150</v>
      </c>
      <c r="AU248" s="18" t="s">
        <v>87</v>
      </c>
    </row>
    <row r="249" spans="1:65" s="13" customFormat="1" ht="11.25">
      <c r="B249" s="205"/>
      <c r="C249" s="206"/>
      <c r="D249" s="200" t="s">
        <v>152</v>
      </c>
      <c r="E249" s="207" t="s">
        <v>1</v>
      </c>
      <c r="F249" s="208" t="s">
        <v>166</v>
      </c>
      <c r="G249" s="206"/>
      <c r="H249" s="207" t="s">
        <v>1</v>
      </c>
      <c r="I249" s="209"/>
      <c r="J249" s="206"/>
      <c r="K249" s="206"/>
      <c r="L249" s="210"/>
      <c r="M249" s="211"/>
      <c r="N249" s="212"/>
      <c r="O249" s="212"/>
      <c r="P249" s="212"/>
      <c r="Q249" s="212"/>
      <c r="R249" s="212"/>
      <c r="S249" s="212"/>
      <c r="T249" s="213"/>
      <c r="AT249" s="214" t="s">
        <v>152</v>
      </c>
      <c r="AU249" s="214" t="s">
        <v>87</v>
      </c>
      <c r="AV249" s="13" t="s">
        <v>85</v>
      </c>
      <c r="AW249" s="13" t="s">
        <v>34</v>
      </c>
      <c r="AX249" s="13" t="s">
        <v>77</v>
      </c>
      <c r="AY249" s="214" t="s">
        <v>141</v>
      </c>
    </row>
    <row r="250" spans="1:65" s="13" customFormat="1" ht="11.25">
      <c r="B250" s="205"/>
      <c r="C250" s="206"/>
      <c r="D250" s="200" t="s">
        <v>152</v>
      </c>
      <c r="E250" s="207" t="s">
        <v>1</v>
      </c>
      <c r="F250" s="208" t="s">
        <v>292</v>
      </c>
      <c r="G250" s="206"/>
      <c r="H250" s="207" t="s">
        <v>1</v>
      </c>
      <c r="I250" s="209"/>
      <c r="J250" s="206"/>
      <c r="K250" s="206"/>
      <c r="L250" s="210"/>
      <c r="M250" s="211"/>
      <c r="N250" s="212"/>
      <c r="O250" s="212"/>
      <c r="P250" s="212"/>
      <c r="Q250" s="212"/>
      <c r="R250" s="212"/>
      <c r="S250" s="212"/>
      <c r="T250" s="213"/>
      <c r="AT250" s="214" t="s">
        <v>152</v>
      </c>
      <c r="AU250" s="214" t="s">
        <v>87</v>
      </c>
      <c r="AV250" s="13" t="s">
        <v>85</v>
      </c>
      <c r="AW250" s="13" t="s">
        <v>34</v>
      </c>
      <c r="AX250" s="13" t="s">
        <v>77</v>
      </c>
      <c r="AY250" s="214" t="s">
        <v>141</v>
      </c>
    </row>
    <row r="251" spans="1:65" s="14" customFormat="1" ht="11.25">
      <c r="B251" s="215"/>
      <c r="C251" s="216"/>
      <c r="D251" s="200" t="s">
        <v>152</v>
      </c>
      <c r="E251" s="217" t="s">
        <v>1</v>
      </c>
      <c r="F251" s="218" t="s">
        <v>293</v>
      </c>
      <c r="G251" s="216"/>
      <c r="H251" s="219">
        <v>70.849999999999994</v>
      </c>
      <c r="I251" s="220"/>
      <c r="J251" s="216"/>
      <c r="K251" s="216"/>
      <c r="L251" s="221"/>
      <c r="M251" s="222"/>
      <c r="N251" s="223"/>
      <c r="O251" s="223"/>
      <c r="P251" s="223"/>
      <c r="Q251" s="223"/>
      <c r="R251" s="223"/>
      <c r="S251" s="223"/>
      <c r="T251" s="224"/>
      <c r="AT251" s="225" t="s">
        <v>152</v>
      </c>
      <c r="AU251" s="225" t="s">
        <v>87</v>
      </c>
      <c r="AV251" s="14" t="s">
        <v>87</v>
      </c>
      <c r="AW251" s="14" t="s">
        <v>34</v>
      </c>
      <c r="AX251" s="14" t="s">
        <v>77</v>
      </c>
      <c r="AY251" s="225" t="s">
        <v>141</v>
      </c>
    </row>
    <row r="252" spans="1:65" s="16" customFormat="1" ht="11.25">
      <c r="B252" s="237"/>
      <c r="C252" s="238"/>
      <c r="D252" s="200" t="s">
        <v>152</v>
      </c>
      <c r="E252" s="239" t="s">
        <v>1</v>
      </c>
      <c r="F252" s="240" t="s">
        <v>174</v>
      </c>
      <c r="G252" s="238"/>
      <c r="H252" s="241">
        <v>70.849999999999994</v>
      </c>
      <c r="I252" s="242"/>
      <c r="J252" s="238"/>
      <c r="K252" s="238"/>
      <c r="L252" s="243"/>
      <c r="M252" s="244"/>
      <c r="N252" s="245"/>
      <c r="O252" s="245"/>
      <c r="P252" s="245"/>
      <c r="Q252" s="245"/>
      <c r="R252" s="245"/>
      <c r="S252" s="245"/>
      <c r="T252" s="246"/>
      <c r="AT252" s="247" t="s">
        <v>152</v>
      </c>
      <c r="AU252" s="247" t="s">
        <v>87</v>
      </c>
      <c r="AV252" s="16" t="s">
        <v>148</v>
      </c>
      <c r="AW252" s="16" t="s">
        <v>34</v>
      </c>
      <c r="AX252" s="16" t="s">
        <v>85</v>
      </c>
      <c r="AY252" s="247" t="s">
        <v>141</v>
      </c>
    </row>
    <row r="253" spans="1:65" s="2" customFormat="1" ht="24.2" customHeight="1">
      <c r="A253" s="35"/>
      <c r="B253" s="36"/>
      <c r="C253" s="187" t="s">
        <v>294</v>
      </c>
      <c r="D253" s="187" t="s">
        <v>143</v>
      </c>
      <c r="E253" s="188" t="s">
        <v>295</v>
      </c>
      <c r="F253" s="189" t="s">
        <v>296</v>
      </c>
      <c r="G253" s="190" t="s">
        <v>146</v>
      </c>
      <c r="H253" s="191">
        <v>14.75</v>
      </c>
      <c r="I253" s="192"/>
      <c r="J253" s="193">
        <f>ROUND(I253*H253,2)</f>
        <v>0</v>
      </c>
      <c r="K253" s="189" t="s">
        <v>147</v>
      </c>
      <c r="L253" s="40"/>
      <c r="M253" s="194" t="s">
        <v>1</v>
      </c>
      <c r="N253" s="195" t="s">
        <v>42</v>
      </c>
      <c r="O253" s="72"/>
      <c r="P253" s="196">
        <f>O253*H253</f>
        <v>0</v>
      </c>
      <c r="Q253" s="196">
        <v>0.38700000000000001</v>
      </c>
      <c r="R253" s="196">
        <f>Q253*H253</f>
        <v>5.7082500000000005</v>
      </c>
      <c r="S253" s="196">
        <v>0</v>
      </c>
      <c r="T253" s="197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198" t="s">
        <v>148</v>
      </c>
      <c r="AT253" s="198" t="s">
        <v>143</v>
      </c>
      <c r="AU253" s="198" t="s">
        <v>87</v>
      </c>
      <c r="AY253" s="18" t="s">
        <v>141</v>
      </c>
      <c r="BE253" s="199">
        <f>IF(N253="základní",J253,0)</f>
        <v>0</v>
      </c>
      <c r="BF253" s="199">
        <f>IF(N253="snížená",J253,0)</f>
        <v>0</v>
      </c>
      <c r="BG253" s="199">
        <f>IF(N253="zákl. přenesená",J253,0)</f>
        <v>0</v>
      </c>
      <c r="BH253" s="199">
        <f>IF(N253="sníž. přenesená",J253,0)</f>
        <v>0</v>
      </c>
      <c r="BI253" s="199">
        <f>IF(N253="nulová",J253,0)</f>
        <v>0</v>
      </c>
      <c r="BJ253" s="18" t="s">
        <v>85</v>
      </c>
      <c r="BK253" s="199">
        <f>ROUND(I253*H253,2)</f>
        <v>0</v>
      </c>
      <c r="BL253" s="18" t="s">
        <v>148</v>
      </c>
      <c r="BM253" s="198" t="s">
        <v>297</v>
      </c>
    </row>
    <row r="254" spans="1:65" s="2" customFormat="1" ht="29.25">
      <c r="A254" s="35"/>
      <c r="B254" s="36"/>
      <c r="C254" s="37"/>
      <c r="D254" s="200" t="s">
        <v>150</v>
      </c>
      <c r="E254" s="37"/>
      <c r="F254" s="201" t="s">
        <v>298</v>
      </c>
      <c r="G254" s="37"/>
      <c r="H254" s="37"/>
      <c r="I254" s="202"/>
      <c r="J254" s="37"/>
      <c r="K254" s="37"/>
      <c r="L254" s="40"/>
      <c r="M254" s="203"/>
      <c r="N254" s="204"/>
      <c r="O254" s="72"/>
      <c r="P254" s="72"/>
      <c r="Q254" s="72"/>
      <c r="R254" s="72"/>
      <c r="S254" s="72"/>
      <c r="T254" s="73"/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T254" s="18" t="s">
        <v>150</v>
      </c>
      <c r="AU254" s="18" t="s">
        <v>87</v>
      </c>
    </row>
    <row r="255" spans="1:65" s="13" customFormat="1" ht="11.25">
      <c r="B255" s="205"/>
      <c r="C255" s="206"/>
      <c r="D255" s="200" t="s">
        <v>152</v>
      </c>
      <c r="E255" s="207" t="s">
        <v>1</v>
      </c>
      <c r="F255" s="208" t="s">
        <v>299</v>
      </c>
      <c r="G255" s="206"/>
      <c r="H255" s="207" t="s">
        <v>1</v>
      </c>
      <c r="I255" s="209"/>
      <c r="J255" s="206"/>
      <c r="K255" s="206"/>
      <c r="L255" s="210"/>
      <c r="M255" s="211"/>
      <c r="N255" s="212"/>
      <c r="O255" s="212"/>
      <c r="P255" s="212"/>
      <c r="Q255" s="212"/>
      <c r="R255" s="212"/>
      <c r="S255" s="212"/>
      <c r="T255" s="213"/>
      <c r="AT255" s="214" t="s">
        <v>152</v>
      </c>
      <c r="AU255" s="214" t="s">
        <v>87</v>
      </c>
      <c r="AV255" s="13" t="s">
        <v>85</v>
      </c>
      <c r="AW255" s="13" t="s">
        <v>34</v>
      </c>
      <c r="AX255" s="13" t="s">
        <v>77</v>
      </c>
      <c r="AY255" s="214" t="s">
        <v>141</v>
      </c>
    </row>
    <row r="256" spans="1:65" s="14" customFormat="1" ht="11.25">
      <c r="B256" s="215"/>
      <c r="C256" s="216"/>
      <c r="D256" s="200" t="s">
        <v>152</v>
      </c>
      <c r="E256" s="217" t="s">
        <v>1</v>
      </c>
      <c r="F256" s="218" t="s">
        <v>300</v>
      </c>
      <c r="G256" s="216"/>
      <c r="H256" s="219">
        <v>14.75</v>
      </c>
      <c r="I256" s="220"/>
      <c r="J256" s="216"/>
      <c r="K256" s="216"/>
      <c r="L256" s="221"/>
      <c r="M256" s="222"/>
      <c r="N256" s="223"/>
      <c r="O256" s="223"/>
      <c r="P256" s="223"/>
      <c r="Q256" s="223"/>
      <c r="R256" s="223"/>
      <c r="S256" s="223"/>
      <c r="T256" s="224"/>
      <c r="AT256" s="225" t="s">
        <v>152</v>
      </c>
      <c r="AU256" s="225" t="s">
        <v>87</v>
      </c>
      <c r="AV256" s="14" t="s">
        <v>87</v>
      </c>
      <c r="AW256" s="14" t="s">
        <v>34</v>
      </c>
      <c r="AX256" s="14" t="s">
        <v>77</v>
      </c>
      <c r="AY256" s="225" t="s">
        <v>141</v>
      </c>
    </row>
    <row r="257" spans="1:65" s="16" customFormat="1" ht="11.25">
      <c r="B257" s="237"/>
      <c r="C257" s="238"/>
      <c r="D257" s="200" t="s">
        <v>152</v>
      </c>
      <c r="E257" s="239" t="s">
        <v>1</v>
      </c>
      <c r="F257" s="240" t="s">
        <v>174</v>
      </c>
      <c r="G257" s="238"/>
      <c r="H257" s="241">
        <v>14.75</v>
      </c>
      <c r="I257" s="242"/>
      <c r="J257" s="238"/>
      <c r="K257" s="238"/>
      <c r="L257" s="243"/>
      <c r="M257" s="244"/>
      <c r="N257" s="245"/>
      <c r="O257" s="245"/>
      <c r="P257" s="245"/>
      <c r="Q257" s="245"/>
      <c r="R257" s="245"/>
      <c r="S257" s="245"/>
      <c r="T257" s="246"/>
      <c r="AT257" s="247" t="s">
        <v>152</v>
      </c>
      <c r="AU257" s="247" t="s">
        <v>87</v>
      </c>
      <c r="AV257" s="16" t="s">
        <v>148</v>
      </c>
      <c r="AW257" s="16" t="s">
        <v>34</v>
      </c>
      <c r="AX257" s="16" t="s">
        <v>85</v>
      </c>
      <c r="AY257" s="247" t="s">
        <v>141</v>
      </c>
    </row>
    <row r="258" spans="1:65" s="2" customFormat="1" ht="24.2" customHeight="1">
      <c r="A258" s="35"/>
      <c r="B258" s="36"/>
      <c r="C258" s="187" t="s">
        <v>7</v>
      </c>
      <c r="D258" s="187" t="s">
        <v>143</v>
      </c>
      <c r="E258" s="188" t="s">
        <v>301</v>
      </c>
      <c r="F258" s="189" t="s">
        <v>302</v>
      </c>
      <c r="G258" s="190" t="s">
        <v>146</v>
      </c>
      <c r="H258" s="191">
        <v>74.638000000000005</v>
      </c>
      <c r="I258" s="192"/>
      <c r="J258" s="193">
        <f>ROUND(I258*H258,2)</f>
        <v>0</v>
      </c>
      <c r="K258" s="189" t="s">
        <v>147</v>
      </c>
      <c r="L258" s="40"/>
      <c r="M258" s="194" t="s">
        <v>1</v>
      </c>
      <c r="N258" s="195" t="s">
        <v>42</v>
      </c>
      <c r="O258" s="72"/>
      <c r="P258" s="196">
        <f>O258*H258</f>
        <v>0</v>
      </c>
      <c r="Q258" s="196">
        <v>0.48699999999999999</v>
      </c>
      <c r="R258" s="196">
        <f>Q258*H258</f>
        <v>36.348706</v>
      </c>
      <c r="S258" s="196">
        <v>0</v>
      </c>
      <c r="T258" s="197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198" t="s">
        <v>148</v>
      </c>
      <c r="AT258" s="198" t="s">
        <v>143</v>
      </c>
      <c r="AU258" s="198" t="s">
        <v>87</v>
      </c>
      <c r="AY258" s="18" t="s">
        <v>141</v>
      </c>
      <c r="BE258" s="199">
        <f>IF(N258="základní",J258,0)</f>
        <v>0</v>
      </c>
      <c r="BF258" s="199">
        <f>IF(N258="snížená",J258,0)</f>
        <v>0</v>
      </c>
      <c r="BG258" s="199">
        <f>IF(N258="zákl. přenesená",J258,0)</f>
        <v>0</v>
      </c>
      <c r="BH258" s="199">
        <f>IF(N258="sníž. přenesená",J258,0)</f>
        <v>0</v>
      </c>
      <c r="BI258" s="199">
        <f>IF(N258="nulová",J258,0)</f>
        <v>0</v>
      </c>
      <c r="BJ258" s="18" t="s">
        <v>85</v>
      </c>
      <c r="BK258" s="199">
        <f>ROUND(I258*H258,2)</f>
        <v>0</v>
      </c>
      <c r="BL258" s="18" t="s">
        <v>148</v>
      </c>
      <c r="BM258" s="198" t="s">
        <v>303</v>
      </c>
    </row>
    <row r="259" spans="1:65" s="2" customFormat="1" ht="29.25">
      <c r="A259" s="35"/>
      <c r="B259" s="36"/>
      <c r="C259" s="37"/>
      <c r="D259" s="200" t="s">
        <v>150</v>
      </c>
      <c r="E259" s="37"/>
      <c r="F259" s="201" t="s">
        <v>304</v>
      </c>
      <c r="G259" s="37"/>
      <c r="H259" s="37"/>
      <c r="I259" s="202"/>
      <c r="J259" s="37"/>
      <c r="K259" s="37"/>
      <c r="L259" s="40"/>
      <c r="M259" s="203"/>
      <c r="N259" s="204"/>
      <c r="O259" s="72"/>
      <c r="P259" s="72"/>
      <c r="Q259" s="72"/>
      <c r="R259" s="72"/>
      <c r="S259" s="72"/>
      <c r="T259" s="73"/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T259" s="18" t="s">
        <v>150</v>
      </c>
      <c r="AU259" s="18" t="s">
        <v>87</v>
      </c>
    </row>
    <row r="260" spans="1:65" s="13" customFormat="1" ht="11.25">
      <c r="B260" s="205"/>
      <c r="C260" s="206"/>
      <c r="D260" s="200" t="s">
        <v>152</v>
      </c>
      <c r="E260" s="207" t="s">
        <v>1</v>
      </c>
      <c r="F260" s="208" t="s">
        <v>166</v>
      </c>
      <c r="G260" s="206"/>
      <c r="H260" s="207" t="s">
        <v>1</v>
      </c>
      <c r="I260" s="209"/>
      <c r="J260" s="206"/>
      <c r="K260" s="206"/>
      <c r="L260" s="210"/>
      <c r="M260" s="211"/>
      <c r="N260" s="212"/>
      <c r="O260" s="212"/>
      <c r="P260" s="212"/>
      <c r="Q260" s="212"/>
      <c r="R260" s="212"/>
      <c r="S260" s="212"/>
      <c r="T260" s="213"/>
      <c r="AT260" s="214" t="s">
        <v>152</v>
      </c>
      <c r="AU260" s="214" t="s">
        <v>87</v>
      </c>
      <c r="AV260" s="13" t="s">
        <v>85</v>
      </c>
      <c r="AW260" s="13" t="s">
        <v>34</v>
      </c>
      <c r="AX260" s="13" t="s">
        <v>77</v>
      </c>
      <c r="AY260" s="214" t="s">
        <v>141</v>
      </c>
    </row>
    <row r="261" spans="1:65" s="13" customFormat="1" ht="11.25">
      <c r="B261" s="205"/>
      <c r="C261" s="206"/>
      <c r="D261" s="200" t="s">
        <v>152</v>
      </c>
      <c r="E261" s="207" t="s">
        <v>1</v>
      </c>
      <c r="F261" s="208" t="s">
        <v>305</v>
      </c>
      <c r="G261" s="206"/>
      <c r="H261" s="207" t="s">
        <v>1</v>
      </c>
      <c r="I261" s="209"/>
      <c r="J261" s="206"/>
      <c r="K261" s="206"/>
      <c r="L261" s="210"/>
      <c r="M261" s="211"/>
      <c r="N261" s="212"/>
      <c r="O261" s="212"/>
      <c r="P261" s="212"/>
      <c r="Q261" s="212"/>
      <c r="R261" s="212"/>
      <c r="S261" s="212"/>
      <c r="T261" s="213"/>
      <c r="AT261" s="214" t="s">
        <v>152</v>
      </c>
      <c r="AU261" s="214" t="s">
        <v>87</v>
      </c>
      <c r="AV261" s="13" t="s">
        <v>85</v>
      </c>
      <c r="AW261" s="13" t="s">
        <v>34</v>
      </c>
      <c r="AX261" s="13" t="s">
        <v>77</v>
      </c>
      <c r="AY261" s="214" t="s">
        <v>141</v>
      </c>
    </row>
    <row r="262" spans="1:65" s="14" customFormat="1" ht="11.25">
      <c r="B262" s="215"/>
      <c r="C262" s="216"/>
      <c r="D262" s="200" t="s">
        <v>152</v>
      </c>
      <c r="E262" s="217" t="s">
        <v>1</v>
      </c>
      <c r="F262" s="218" t="s">
        <v>306</v>
      </c>
      <c r="G262" s="216"/>
      <c r="H262" s="219">
        <v>74.638000000000005</v>
      </c>
      <c r="I262" s="220"/>
      <c r="J262" s="216"/>
      <c r="K262" s="216"/>
      <c r="L262" s="221"/>
      <c r="M262" s="222"/>
      <c r="N262" s="223"/>
      <c r="O262" s="223"/>
      <c r="P262" s="223"/>
      <c r="Q262" s="223"/>
      <c r="R262" s="223"/>
      <c r="S262" s="223"/>
      <c r="T262" s="224"/>
      <c r="AT262" s="225" t="s">
        <v>152</v>
      </c>
      <c r="AU262" s="225" t="s">
        <v>87</v>
      </c>
      <c r="AV262" s="14" t="s">
        <v>87</v>
      </c>
      <c r="AW262" s="14" t="s">
        <v>34</v>
      </c>
      <c r="AX262" s="14" t="s">
        <v>77</v>
      </c>
      <c r="AY262" s="225" t="s">
        <v>141</v>
      </c>
    </row>
    <row r="263" spans="1:65" s="16" customFormat="1" ht="11.25">
      <c r="B263" s="237"/>
      <c r="C263" s="238"/>
      <c r="D263" s="200" t="s">
        <v>152</v>
      </c>
      <c r="E263" s="239" t="s">
        <v>1</v>
      </c>
      <c r="F263" s="240" t="s">
        <v>174</v>
      </c>
      <c r="G263" s="238"/>
      <c r="H263" s="241">
        <v>74.638000000000005</v>
      </c>
      <c r="I263" s="242"/>
      <c r="J263" s="238"/>
      <c r="K263" s="238"/>
      <c r="L263" s="243"/>
      <c r="M263" s="244"/>
      <c r="N263" s="245"/>
      <c r="O263" s="245"/>
      <c r="P263" s="245"/>
      <c r="Q263" s="245"/>
      <c r="R263" s="245"/>
      <c r="S263" s="245"/>
      <c r="T263" s="246"/>
      <c r="AT263" s="247" t="s">
        <v>152</v>
      </c>
      <c r="AU263" s="247" t="s">
        <v>87</v>
      </c>
      <c r="AV263" s="16" t="s">
        <v>148</v>
      </c>
      <c r="AW263" s="16" t="s">
        <v>34</v>
      </c>
      <c r="AX263" s="16" t="s">
        <v>85</v>
      </c>
      <c r="AY263" s="247" t="s">
        <v>141</v>
      </c>
    </row>
    <row r="264" spans="1:65" s="2" customFormat="1" ht="21.75" customHeight="1">
      <c r="A264" s="35"/>
      <c r="B264" s="36"/>
      <c r="C264" s="187" t="s">
        <v>307</v>
      </c>
      <c r="D264" s="187" t="s">
        <v>143</v>
      </c>
      <c r="E264" s="188" t="s">
        <v>308</v>
      </c>
      <c r="F264" s="189" t="s">
        <v>309</v>
      </c>
      <c r="G264" s="190" t="s">
        <v>146</v>
      </c>
      <c r="H264" s="191">
        <v>74.638000000000005</v>
      </c>
      <c r="I264" s="192"/>
      <c r="J264" s="193">
        <f>ROUND(I264*H264,2)</f>
        <v>0</v>
      </c>
      <c r="K264" s="189" t="s">
        <v>147</v>
      </c>
      <c r="L264" s="40"/>
      <c r="M264" s="194" t="s">
        <v>1</v>
      </c>
      <c r="N264" s="195" t="s">
        <v>42</v>
      </c>
      <c r="O264" s="72"/>
      <c r="P264" s="196">
        <f>O264*H264</f>
        <v>0</v>
      </c>
      <c r="Q264" s="196">
        <v>6.9000000000000006E-2</v>
      </c>
      <c r="R264" s="196">
        <f>Q264*H264</f>
        <v>5.1500220000000008</v>
      </c>
      <c r="S264" s="196">
        <v>0</v>
      </c>
      <c r="T264" s="197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198" t="s">
        <v>148</v>
      </c>
      <c r="AT264" s="198" t="s">
        <v>143</v>
      </c>
      <c r="AU264" s="198" t="s">
        <v>87</v>
      </c>
      <c r="AY264" s="18" t="s">
        <v>141</v>
      </c>
      <c r="BE264" s="199">
        <f>IF(N264="základní",J264,0)</f>
        <v>0</v>
      </c>
      <c r="BF264" s="199">
        <f>IF(N264="snížená",J264,0)</f>
        <v>0</v>
      </c>
      <c r="BG264" s="199">
        <f>IF(N264="zákl. přenesená",J264,0)</f>
        <v>0</v>
      </c>
      <c r="BH264" s="199">
        <f>IF(N264="sníž. přenesená",J264,0)</f>
        <v>0</v>
      </c>
      <c r="BI264" s="199">
        <f>IF(N264="nulová",J264,0)</f>
        <v>0</v>
      </c>
      <c r="BJ264" s="18" t="s">
        <v>85</v>
      </c>
      <c r="BK264" s="199">
        <f>ROUND(I264*H264,2)</f>
        <v>0</v>
      </c>
      <c r="BL264" s="18" t="s">
        <v>148</v>
      </c>
      <c r="BM264" s="198" t="s">
        <v>310</v>
      </c>
    </row>
    <row r="265" spans="1:65" s="2" customFormat="1" ht="19.5">
      <c r="A265" s="35"/>
      <c r="B265" s="36"/>
      <c r="C265" s="37"/>
      <c r="D265" s="200" t="s">
        <v>150</v>
      </c>
      <c r="E265" s="37"/>
      <c r="F265" s="201" t="s">
        <v>311</v>
      </c>
      <c r="G265" s="37"/>
      <c r="H265" s="37"/>
      <c r="I265" s="202"/>
      <c r="J265" s="37"/>
      <c r="K265" s="37"/>
      <c r="L265" s="40"/>
      <c r="M265" s="203"/>
      <c r="N265" s="204"/>
      <c r="O265" s="72"/>
      <c r="P265" s="72"/>
      <c r="Q265" s="72"/>
      <c r="R265" s="72"/>
      <c r="S265" s="72"/>
      <c r="T265" s="73"/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T265" s="18" t="s">
        <v>150</v>
      </c>
      <c r="AU265" s="18" t="s">
        <v>87</v>
      </c>
    </row>
    <row r="266" spans="1:65" s="13" customFormat="1" ht="11.25">
      <c r="B266" s="205"/>
      <c r="C266" s="206"/>
      <c r="D266" s="200" t="s">
        <v>152</v>
      </c>
      <c r="E266" s="207" t="s">
        <v>1</v>
      </c>
      <c r="F266" s="208" t="s">
        <v>305</v>
      </c>
      <c r="G266" s="206"/>
      <c r="H266" s="207" t="s">
        <v>1</v>
      </c>
      <c r="I266" s="209"/>
      <c r="J266" s="206"/>
      <c r="K266" s="206"/>
      <c r="L266" s="210"/>
      <c r="M266" s="211"/>
      <c r="N266" s="212"/>
      <c r="O266" s="212"/>
      <c r="P266" s="212"/>
      <c r="Q266" s="212"/>
      <c r="R266" s="212"/>
      <c r="S266" s="212"/>
      <c r="T266" s="213"/>
      <c r="AT266" s="214" t="s">
        <v>152</v>
      </c>
      <c r="AU266" s="214" t="s">
        <v>87</v>
      </c>
      <c r="AV266" s="13" t="s">
        <v>85</v>
      </c>
      <c r="AW266" s="13" t="s">
        <v>34</v>
      </c>
      <c r="AX266" s="13" t="s">
        <v>77</v>
      </c>
      <c r="AY266" s="214" t="s">
        <v>141</v>
      </c>
    </row>
    <row r="267" spans="1:65" s="14" customFormat="1" ht="11.25">
      <c r="B267" s="215"/>
      <c r="C267" s="216"/>
      <c r="D267" s="200" t="s">
        <v>152</v>
      </c>
      <c r="E267" s="217" t="s">
        <v>1</v>
      </c>
      <c r="F267" s="218" t="s">
        <v>306</v>
      </c>
      <c r="G267" s="216"/>
      <c r="H267" s="219">
        <v>74.638000000000005</v>
      </c>
      <c r="I267" s="220"/>
      <c r="J267" s="216"/>
      <c r="K267" s="216"/>
      <c r="L267" s="221"/>
      <c r="M267" s="222"/>
      <c r="N267" s="223"/>
      <c r="O267" s="223"/>
      <c r="P267" s="223"/>
      <c r="Q267" s="223"/>
      <c r="R267" s="223"/>
      <c r="S267" s="223"/>
      <c r="T267" s="224"/>
      <c r="AT267" s="225" t="s">
        <v>152</v>
      </c>
      <c r="AU267" s="225" t="s">
        <v>87</v>
      </c>
      <c r="AV267" s="14" t="s">
        <v>87</v>
      </c>
      <c r="AW267" s="14" t="s">
        <v>34</v>
      </c>
      <c r="AX267" s="14" t="s">
        <v>85</v>
      </c>
      <c r="AY267" s="225" t="s">
        <v>141</v>
      </c>
    </row>
    <row r="268" spans="1:65" s="2" customFormat="1" ht="24.2" customHeight="1">
      <c r="A268" s="35"/>
      <c r="B268" s="36"/>
      <c r="C268" s="187" t="s">
        <v>312</v>
      </c>
      <c r="D268" s="187" t="s">
        <v>143</v>
      </c>
      <c r="E268" s="188" t="s">
        <v>313</v>
      </c>
      <c r="F268" s="189" t="s">
        <v>314</v>
      </c>
      <c r="G268" s="190" t="s">
        <v>146</v>
      </c>
      <c r="H268" s="191">
        <v>11.45</v>
      </c>
      <c r="I268" s="192"/>
      <c r="J268" s="193">
        <f>ROUND(I268*H268,2)</f>
        <v>0</v>
      </c>
      <c r="K268" s="189" t="s">
        <v>147</v>
      </c>
      <c r="L268" s="40"/>
      <c r="M268" s="194" t="s">
        <v>1</v>
      </c>
      <c r="N268" s="195" t="s">
        <v>42</v>
      </c>
      <c r="O268" s="72"/>
      <c r="P268" s="196">
        <f>O268*H268</f>
        <v>0</v>
      </c>
      <c r="Q268" s="196">
        <v>8.9219999999999994E-2</v>
      </c>
      <c r="R268" s="196">
        <f>Q268*H268</f>
        <v>1.0215689999999999</v>
      </c>
      <c r="S268" s="196">
        <v>0</v>
      </c>
      <c r="T268" s="197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198" t="s">
        <v>148</v>
      </c>
      <c r="AT268" s="198" t="s">
        <v>143</v>
      </c>
      <c r="AU268" s="198" t="s">
        <v>87</v>
      </c>
      <c r="AY268" s="18" t="s">
        <v>141</v>
      </c>
      <c r="BE268" s="199">
        <f>IF(N268="základní",J268,0)</f>
        <v>0</v>
      </c>
      <c r="BF268" s="199">
        <f>IF(N268="snížená",J268,0)</f>
        <v>0</v>
      </c>
      <c r="BG268" s="199">
        <f>IF(N268="zákl. přenesená",J268,0)</f>
        <v>0</v>
      </c>
      <c r="BH268" s="199">
        <f>IF(N268="sníž. přenesená",J268,0)</f>
        <v>0</v>
      </c>
      <c r="BI268" s="199">
        <f>IF(N268="nulová",J268,0)</f>
        <v>0</v>
      </c>
      <c r="BJ268" s="18" t="s">
        <v>85</v>
      </c>
      <c r="BK268" s="199">
        <f>ROUND(I268*H268,2)</f>
        <v>0</v>
      </c>
      <c r="BL268" s="18" t="s">
        <v>148</v>
      </c>
      <c r="BM268" s="198" t="s">
        <v>315</v>
      </c>
    </row>
    <row r="269" spans="1:65" s="2" customFormat="1" ht="39">
      <c r="A269" s="35"/>
      <c r="B269" s="36"/>
      <c r="C269" s="37"/>
      <c r="D269" s="200" t="s">
        <v>150</v>
      </c>
      <c r="E269" s="37"/>
      <c r="F269" s="201" t="s">
        <v>316</v>
      </c>
      <c r="G269" s="37"/>
      <c r="H269" s="37"/>
      <c r="I269" s="202"/>
      <c r="J269" s="37"/>
      <c r="K269" s="37"/>
      <c r="L269" s="40"/>
      <c r="M269" s="203"/>
      <c r="N269" s="204"/>
      <c r="O269" s="72"/>
      <c r="P269" s="72"/>
      <c r="Q269" s="72"/>
      <c r="R269" s="72"/>
      <c r="S269" s="72"/>
      <c r="T269" s="73"/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T269" s="18" t="s">
        <v>150</v>
      </c>
      <c r="AU269" s="18" t="s">
        <v>87</v>
      </c>
    </row>
    <row r="270" spans="1:65" s="13" customFormat="1" ht="11.25">
      <c r="B270" s="205"/>
      <c r="C270" s="206"/>
      <c r="D270" s="200" t="s">
        <v>152</v>
      </c>
      <c r="E270" s="207" t="s">
        <v>1</v>
      </c>
      <c r="F270" s="208" t="s">
        <v>317</v>
      </c>
      <c r="G270" s="206"/>
      <c r="H270" s="207" t="s">
        <v>1</v>
      </c>
      <c r="I270" s="209"/>
      <c r="J270" s="206"/>
      <c r="K270" s="206"/>
      <c r="L270" s="210"/>
      <c r="M270" s="211"/>
      <c r="N270" s="212"/>
      <c r="O270" s="212"/>
      <c r="P270" s="212"/>
      <c r="Q270" s="212"/>
      <c r="R270" s="212"/>
      <c r="S270" s="212"/>
      <c r="T270" s="213"/>
      <c r="AT270" s="214" t="s">
        <v>152</v>
      </c>
      <c r="AU270" s="214" t="s">
        <v>87</v>
      </c>
      <c r="AV270" s="13" t="s">
        <v>85</v>
      </c>
      <c r="AW270" s="13" t="s">
        <v>34</v>
      </c>
      <c r="AX270" s="13" t="s">
        <v>77</v>
      </c>
      <c r="AY270" s="214" t="s">
        <v>141</v>
      </c>
    </row>
    <row r="271" spans="1:65" s="14" customFormat="1" ht="11.25">
      <c r="B271" s="215"/>
      <c r="C271" s="216"/>
      <c r="D271" s="200" t="s">
        <v>152</v>
      </c>
      <c r="E271" s="217" t="s">
        <v>1</v>
      </c>
      <c r="F271" s="218" t="s">
        <v>286</v>
      </c>
      <c r="G271" s="216"/>
      <c r="H271" s="219">
        <v>11.45</v>
      </c>
      <c r="I271" s="220"/>
      <c r="J271" s="216"/>
      <c r="K271" s="216"/>
      <c r="L271" s="221"/>
      <c r="M271" s="222"/>
      <c r="N271" s="223"/>
      <c r="O271" s="223"/>
      <c r="P271" s="223"/>
      <c r="Q271" s="223"/>
      <c r="R271" s="223"/>
      <c r="S271" s="223"/>
      <c r="T271" s="224"/>
      <c r="AT271" s="225" t="s">
        <v>152</v>
      </c>
      <c r="AU271" s="225" t="s">
        <v>87</v>
      </c>
      <c r="AV271" s="14" t="s">
        <v>87</v>
      </c>
      <c r="AW271" s="14" t="s">
        <v>34</v>
      </c>
      <c r="AX271" s="14" t="s">
        <v>85</v>
      </c>
      <c r="AY271" s="225" t="s">
        <v>141</v>
      </c>
    </row>
    <row r="272" spans="1:65" s="2" customFormat="1" ht="21.75" customHeight="1">
      <c r="A272" s="35"/>
      <c r="B272" s="36"/>
      <c r="C272" s="248" t="s">
        <v>318</v>
      </c>
      <c r="D272" s="248" t="s">
        <v>248</v>
      </c>
      <c r="E272" s="249" t="s">
        <v>319</v>
      </c>
      <c r="F272" s="250" t="s">
        <v>320</v>
      </c>
      <c r="G272" s="251" t="s">
        <v>146</v>
      </c>
      <c r="H272" s="252">
        <v>11.679</v>
      </c>
      <c r="I272" s="253"/>
      <c r="J272" s="254">
        <f>ROUND(I272*H272,2)</f>
        <v>0</v>
      </c>
      <c r="K272" s="250" t="s">
        <v>147</v>
      </c>
      <c r="L272" s="255"/>
      <c r="M272" s="256" t="s">
        <v>1</v>
      </c>
      <c r="N272" s="257" t="s">
        <v>42</v>
      </c>
      <c r="O272" s="72"/>
      <c r="P272" s="196">
        <f>O272*H272</f>
        <v>0</v>
      </c>
      <c r="Q272" s="196">
        <v>0.13100000000000001</v>
      </c>
      <c r="R272" s="196">
        <f>Q272*H272</f>
        <v>1.529949</v>
      </c>
      <c r="S272" s="196">
        <v>0</v>
      </c>
      <c r="T272" s="197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198" t="s">
        <v>200</v>
      </c>
      <c r="AT272" s="198" t="s">
        <v>248</v>
      </c>
      <c r="AU272" s="198" t="s">
        <v>87</v>
      </c>
      <c r="AY272" s="18" t="s">
        <v>141</v>
      </c>
      <c r="BE272" s="199">
        <f>IF(N272="základní",J272,0)</f>
        <v>0</v>
      </c>
      <c r="BF272" s="199">
        <f>IF(N272="snížená",J272,0)</f>
        <v>0</v>
      </c>
      <c r="BG272" s="199">
        <f>IF(N272="zákl. přenesená",J272,0)</f>
        <v>0</v>
      </c>
      <c r="BH272" s="199">
        <f>IF(N272="sníž. přenesená",J272,0)</f>
        <v>0</v>
      </c>
      <c r="BI272" s="199">
        <f>IF(N272="nulová",J272,0)</f>
        <v>0</v>
      </c>
      <c r="BJ272" s="18" t="s">
        <v>85</v>
      </c>
      <c r="BK272" s="199">
        <f>ROUND(I272*H272,2)</f>
        <v>0</v>
      </c>
      <c r="BL272" s="18" t="s">
        <v>148</v>
      </c>
      <c r="BM272" s="198" t="s">
        <v>321</v>
      </c>
    </row>
    <row r="273" spans="1:65" s="2" customFormat="1" ht="11.25">
      <c r="A273" s="35"/>
      <c r="B273" s="36"/>
      <c r="C273" s="37"/>
      <c r="D273" s="200" t="s">
        <v>150</v>
      </c>
      <c r="E273" s="37"/>
      <c r="F273" s="201" t="s">
        <v>320</v>
      </c>
      <c r="G273" s="37"/>
      <c r="H273" s="37"/>
      <c r="I273" s="202"/>
      <c r="J273" s="37"/>
      <c r="K273" s="37"/>
      <c r="L273" s="40"/>
      <c r="M273" s="203"/>
      <c r="N273" s="204"/>
      <c r="O273" s="72"/>
      <c r="P273" s="72"/>
      <c r="Q273" s="72"/>
      <c r="R273" s="72"/>
      <c r="S273" s="72"/>
      <c r="T273" s="73"/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T273" s="18" t="s">
        <v>150</v>
      </c>
      <c r="AU273" s="18" t="s">
        <v>87</v>
      </c>
    </row>
    <row r="274" spans="1:65" s="14" customFormat="1" ht="11.25">
      <c r="B274" s="215"/>
      <c r="C274" s="216"/>
      <c r="D274" s="200" t="s">
        <v>152</v>
      </c>
      <c r="E274" s="216"/>
      <c r="F274" s="218" t="s">
        <v>322</v>
      </c>
      <c r="G274" s="216"/>
      <c r="H274" s="219">
        <v>11.679</v>
      </c>
      <c r="I274" s="220"/>
      <c r="J274" s="216"/>
      <c r="K274" s="216"/>
      <c r="L274" s="221"/>
      <c r="M274" s="222"/>
      <c r="N274" s="223"/>
      <c r="O274" s="223"/>
      <c r="P274" s="223"/>
      <c r="Q274" s="223"/>
      <c r="R274" s="223"/>
      <c r="S274" s="223"/>
      <c r="T274" s="224"/>
      <c r="AT274" s="225" t="s">
        <v>152</v>
      </c>
      <c r="AU274" s="225" t="s">
        <v>87</v>
      </c>
      <c r="AV274" s="14" t="s">
        <v>87</v>
      </c>
      <c r="AW274" s="14" t="s">
        <v>4</v>
      </c>
      <c r="AX274" s="14" t="s">
        <v>85</v>
      </c>
      <c r="AY274" s="225" t="s">
        <v>141</v>
      </c>
    </row>
    <row r="275" spans="1:65" s="2" customFormat="1" ht="76.349999999999994" customHeight="1">
      <c r="A275" s="35"/>
      <c r="B275" s="36"/>
      <c r="C275" s="187" t="s">
        <v>323</v>
      </c>
      <c r="D275" s="187" t="s">
        <v>143</v>
      </c>
      <c r="E275" s="188" t="s">
        <v>324</v>
      </c>
      <c r="F275" s="189" t="s">
        <v>325</v>
      </c>
      <c r="G275" s="190" t="s">
        <v>146</v>
      </c>
      <c r="H275" s="191">
        <v>70.849999999999994</v>
      </c>
      <c r="I275" s="192"/>
      <c r="J275" s="193">
        <f>ROUND(I275*H275,2)</f>
        <v>0</v>
      </c>
      <c r="K275" s="189" t="s">
        <v>147</v>
      </c>
      <c r="L275" s="40"/>
      <c r="M275" s="194" t="s">
        <v>1</v>
      </c>
      <c r="N275" s="195" t="s">
        <v>42</v>
      </c>
      <c r="O275" s="72"/>
      <c r="P275" s="196">
        <f>O275*H275</f>
        <v>0</v>
      </c>
      <c r="Q275" s="196">
        <v>0.11162</v>
      </c>
      <c r="R275" s="196">
        <f>Q275*H275</f>
        <v>7.9082769999999991</v>
      </c>
      <c r="S275" s="196">
        <v>0</v>
      </c>
      <c r="T275" s="197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198" t="s">
        <v>148</v>
      </c>
      <c r="AT275" s="198" t="s">
        <v>143</v>
      </c>
      <c r="AU275" s="198" t="s">
        <v>87</v>
      </c>
      <c r="AY275" s="18" t="s">
        <v>141</v>
      </c>
      <c r="BE275" s="199">
        <f>IF(N275="základní",J275,0)</f>
        <v>0</v>
      </c>
      <c r="BF275" s="199">
        <f>IF(N275="snížená",J275,0)</f>
        <v>0</v>
      </c>
      <c r="BG275" s="199">
        <f>IF(N275="zákl. přenesená",J275,0)</f>
        <v>0</v>
      </c>
      <c r="BH275" s="199">
        <f>IF(N275="sníž. přenesená",J275,0)</f>
        <v>0</v>
      </c>
      <c r="BI275" s="199">
        <f>IF(N275="nulová",J275,0)</f>
        <v>0</v>
      </c>
      <c r="BJ275" s="18" t="s">
        <v>85</v>
      </c>
      <c r="BK275" s="199">
        <f>ROUND(I275*H275,2)</f>
        <v>0</v>
      </c>
      <c r="BL275" s="18" t="s">
        <v>148</v>
      </c>
      <c r="BM275" s="198" t="s">
        <v>326</v>
      </c>
    </row>
    <row r="276" spans="1:65" s="2" customFormat="1" ht="48.75">
      <c r="A276" s="35"/>
      <c r="B276" s="36"/>
      <c r="C276" s="37"/>
      <c r="D276" s="200" t="s">
        <v>150</v>
      </c>
      <c r="E276" s="37"/>
      <c r="F276" s="201" t="s">
        <v>327</v>
      </c>
      <c r="G276" s="37"/>
      <c r="H276" s="37"/>
      <c r="I276" s="202"/>
      <c r="J276" s="37"/>
      <c r="K276" s="37"/>
      <c r="L276" s="40"/>
      <c r="M276" s="203"/>
      <c r="N276" s="204"/>
      <c r="O276" s="72"/>
      <c r="P276" s="72"/>
      <c r="Q276" s="72"/>
      <c r="R276" s="72"/>
      <c r="S276" s="72"/>
      <c r="T276" s="73"/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T276" s="18" t="s">
        <v>150</v>
      </c>
      <c r="AU276" s="18" t="s">
        <v>87</v>
      </c>
    </row>
    <row r="277" spans="1:65" s="13" customFormat="1" ht="11.25">
      <c r="B277" s="205"/>
      <c r="C277" s="206"/>
      <c r="D277" s="200" t="s">
        <v>152</v>
      </c>
      <c r="E277" s="207" t="s">
        <v>1</v>
      </c>
      <c r="F277" s="208" t="s">
        <v>166</v>
      </c>
      <c r="G277" s="206"/>
      <c r="H277" s="207" t="s">
        <v>1</v>
      </c>
      <c r="I277" s="209"/>
      <c r="J277" s="206"/>
      <c r="K277" s="206"/>
      <c r="L277" s="210"/>
      <c r="M277" s="211"/>
      <c r="N277" s="212"/>
      <c r="O277" s="212"/>
      <c r="P277" s="212"/>
      <c r="Q277" s="212"/>
      <c r="R277" s="212"/>
      <c r="S277" s="212"/>
      <c r="T277" s="213"/>
      <c r="AT277" s="214" t="s">
        <v>152</v>
      </c>
      <c r="AU277" s="214" t="s">
        <v>87</v>
      </c>
      <c r="AV277" s="13" t="s">
        <v>85</v>
      </c>
      <c r="AW277" s="13" t="s">
        <v>34</v>
      </c>
      <c r="AX277" s="13" t="s">
        <v>77</v>
      </c>
      <c r="AY277" s="214" t="s">
        <v>141</v>
      </c>
    </row>
    <row r="278" spans="1:65" s="13" customFormat="1" ht="11.25">
      <c r="B278" s="205"/>
      <c r="C278" s="206"/>
      <c r="D278" s="200" t="s">
        <v>152</v>
      </c>
      <c r="E278" s="207" t="s">
        <v>1</v>
      </c>
      <c r="F278" s="208" t="s">
        <v>167</v>
      </c>
      <c r="G278" s="206"/>
      <c r="H278" s="207" t="s">
        <v>1</v>
      </c>
      <c r="I278" s="209"/>
      <c r="J278" s="206"/>
      <c r="K278" s="206"/>
      <c r="L278" s="210"/>
      <c r="M278" s="211"/>
      <c r="N278" s="212"/>
      <c r="O278" s="212"/>
      <c r="P278" s="212"/>
      <c r="Q278" s="212"/>
      <c r="R278" s="212"/>
      <c r="S278" s="212"/>
      <c r="T278" s="213"/>
      <c r="AT278" s="214" t="s">
        <v>152</v>
      </c>
      <c r="AU278" s="214" t="s">
        <v>87</v>
      </c>
      <c r="AV278" s="13" t="s">
        <v>85</v>
      </c>
      <c r="AW278" s="13" t="s">
        <v>34</v>
      </c>
      <c r="AX278" s="13" t="s">
        <v>77</v>
      </c>
      <c r="AY278" s="214" t="s">
        <v>141</v>
      </c>
    </row>
    <row r="279" spans="1:65" s="14" customFormat="1" ht="11.25">
      <c r="B279" s="215"/>
      <c r="C279" s="216"/>
      <c r="D279" s="200" t="s">
        <v>152</v>
      </c>
      <c r="E279" s="217" t="s">
        <v>1</v>
      </c>
      <c r="F279" s="218" t="s">
        <v>293</v>
      </c>
      <c r="G279" s="216"/>
      <c r="H279" s="219">
        <v>70.849999999999994</v>
      </c>
      <c r="I279" s="220"/>
      <c r="J279" s="216"/>
      <c r="K279" s="216"/>
      <c r="L279" s="221"/>
      <c r="M279" s="222"/>
      <c r="N279" s="223"/>
      <c r="O279" s="223"/>
      <c r="P279" s="223"/>
      <c r="Q279" s="223"/>
      <c r="R279" s="223"/>
      <c r="S279" s="223"/>
      <c r="T279" s="224"/>
      <c r="AT279" s="225" t="s">
        <v>152</v>
      </c>
      <c r="AU279" s="225" t="s">
        <v>87</v>
      </c>
      <c r="AV279" s="14" t="s">
        <v>87</v>
      </c>
      <c r="AW279" s="14" t="s">
        <v>34</v>
      </c>
      <c r="AX279" s="14" t="s">
        <v>77</v>
      </c>
      <c r="AY279" s="225" t="s">
        <v>141</v>
      </c>
    </row>
    <row r="280" spans="1:65" s="16" customFormat="1" ht="11.25">
      <c r="B280" s="237"/>
      <c r="C280" s="238"/>
      <c r="D280" s="200" t="s">
        <v>152</v>
      </c>
      <c r="E280" s="239" t="s">
        <v>1</v>
      </c>
      <c r="F280" s="240" t="s">
        <v>174</v>
      </c>
      <c r="G280" s="238"/>
      <c r="H280" s="241">
        <v>70.849999999999994</v>
      </c>
      <c r="I280" s="242"/>
      <c r="J280" s="238"/>
      <c r="K280" s="238"/>
      <c r="L280" s="243"/>
      <c r="M280" s="244"/>
      <c r="N280" s="245"/>
      <c r="O280" s="245"/>
      <c r="P280" s="245"/>
      <c r="Q280" s="245"/>
      <c r="R280" s="245"/>
      <c r="S280" s="245"/>
      <c r="T280" s="246"/>
      <c r="AT280" s="247" t="s">
        <v>152</v>
      </c>
      <c r="AU280" s="247" t="s">
        <v>87</v>
      </c>
      <c r="AV280" s="16" t="s">
        <v>148</v>
      </c>
      <c r="AW280" s="16" t="s">
        <v>34</v>
      </c>
      <c r="AX280" s="16" t="s">
        <v>85</v>
      </c>
      <c r="AY280" s="247" t="s">
        <v>141</v>
      </c>
    </row>
    <row r="281" spans="1:65" s="2" customFormat="1" ht="21.75" customHeight="1">
      <c r="A281" s="35"/>
      <c r="B281" s="36"/>
      <c r="C281" s="248" t="s">
        <v>328</v>
      </c>
      <c r="D281" s="248" t="s">
        <v>248</v>
      </c>
      <c r="E281" s="249" t="s">
        <v>329</v>
      </c>
      <c r="F281" s="250" t="s">
        <v>330</v>
      </c>
      <c r="G281" s="251" t="s">
        <v>146</v>
      </c>
      <c r="H281" s="252">
        <v>81.477999999999994</v>
      </c>
      <c r="I281" s="253"/>
      <c r="J281" s="254">
        <f>ROUND(I281*H281,2)</f>
        <v>0</v>
      </c>
      <c r="K281" s="250" t="s">
        <v>147</v>
      </c>
      <c r="L281" s="255"/>
      <c r="M281" s="256" t="s">
        <v>1</v>
      </c>
      <c r="N281" s="257" t="s">
        <v>42</v>
      </c>
      <c r="O281" s="72"/>
      <c r="P281" s="196">
        <f>O281*H281</f>
        <v>0</v>
      </c>
      <c r="Q281" s="196">
        <v>0.17599999999999999</v>
      </c>
      <c r="R281" s="196">
        <f>Q281*H281</f>
        <v>14.340127999999998</v>
      </c>
      <c r="S281" s="196">
        <v>0</v>
      </c>
      <c r="T281" s="197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198" t="s">
        <v>200</v>
      </c>
      <c r="AT281" s="198" t="s">
        <v>248</v>
      </c>
      <c r="AU281" s="198" t="s">
        <v>87</v>
      </c>
      <c r="AY281" s="18" t="s">
        <v>141</v>
      </c>
      <c r="BE281" s="199">
        <f>IF(N281="základní",J281,0)</f>
        <v>0</v>
      </c>
      <c r="BF281" s="199">
        <f>IF(N281="snížená",J281,0)</f>
        <v>0</v>
      </c>
      <c r="BG281" s="199">
        <f>IF(N281="zákl. přenesená",J281,0)</f>
        <v>0</v>
      </c>
      <c r="BH281" s="199">
        <f>IF(N281="sníž. přenesená",J281,0)</f>
        <v>0</v>
      </c>
      <c r="BI281" s="199">
        <f>IF(N281="nulová",J281,0)</f>
        <v>0</v>
      </c>
      <c r="BJ281" s="18" t="s">
        <v>85</v>
      </c>
      <c r="BK281" s="199">
        <f>ROUND(I281*H281,2)</f>
        <v>0</v>
      </c>
      <c r="BL281" s="18" t="s">
        <v>148</v>
      </c>
      <c r="BM281" s="198" t="s">
        <v>331</v>
      </c>
    </row>
    <row r="282" spans="1:65" s="2" customFormat="1" ht="11.25">
      <c r="A282" s="35"/>
      <c r="B282" s="36"/>
      <c r="C282" s="37"/>
      <c r="D282" s="200" t="s">
        <v>150</v>
      </c>
      <c r="E282" s="37"/>
      <c r="F282" s="201" t="s">
        <v>330</v>
      </c>
      <c r="G282" s="37"/>
      <c r="H282" s="37"/>
      <c r="I282" s="202"/>
      <c r="J282" s="37"/>
      <c r="K282" s="37"/>
      <c r="L282" s="40"/>
      <c r="M282" s="203"/>
      <c r="N282" s="204"/>
      <c r="O282" s="72"/>
      <c r="P282" s="72"/>
      <c r="Q282" s="72"/>
      <c r="R282" s="72"/>
      <c r="S282" s="72"/>
      <c r="T282" s="73"/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T282" s="18" t="s">
        <v>150</v>
      </c>
      <c r="AU282" s="18" t="s">
        <v>87</v>
      </c>
    </row>
    <row r="283" spans="1:65" s="13" customFormat="1" ht="11.25">
      <c r="B283" s="205"/>
      <c r="C283" s="206"/>
      <c r="D283" s="200" t="s">
        <v>152</v>
      </c>
      <c r="E283" s="207" t="s">
        <v>1</v>
      </c>
      <c r="F283" s="208" t="s">
        <v>166</v>
      </c>
      <c r="G283" s="206"/>
      <c r="H283" s="207" t="s">
        <v>1</v>
      </c>
      <c r="I283" s="209"/>
      <c r="J283" s="206"/>
      <c r="K283" s="206"/>
      <c r="L283" s="210"/>
      <c r="M283" s="211"/>
      <c r="N283" s="212"/>
      <c r="O283" s="212"/>
      <c r="P283" s="212"/>
      <c r="Q283" s="212"/>
      <c r="R283" s="212"/>
      <c r="S283" s="212"/>
      <c r="T283" s="213"/>
      <c r="AT283" s="214" t="s">
        <v>152</v>
      </c>
      <c r="AU283" s="214" t="s">
        <v>87</v>
      </c>
      <c r="AV283" s="13" t="s">
        <v>85</v>
      </c>
      <c r="AW283" s="13" t="s">
        <v>34</v>
      </c>
      <c r="AX283" s="13" t="s">
        <v>77</v>
      </c>
      <c r="AY283" s="214" t="s">
        <v>141</v>
      </c>
    </row>
    <row r="284" spans="1:65" s="14" customFormat="1" ht="11.25">
      <c r="B284" s="215"/>
      <c r="C284" s="216"/>
      <c r="D284" s="200" t="s">
        <v>152</v>
      </c>
      <c r="E284" s="217" t="s">
        <v>1</v>
      </c>
      <c r="F284" s="218" t="s">
        <v>332</v>
      </c>
      <c r="G284" s="216"/>
      <c r="H284" s="219">
        <v>81.477999999999994</v>
      </c>
      <c r="I284" s="220"/>
      <c r="J284" s="216"/>
      <c r="K284" s="216"/>
      <c r="L284" s="221"/>
      <c r="M284" s="222"/>
      <c r="N284" s="223"/>
      <c r="O284" s="223"/>
      <c r="P284" s="223"/>
      <c r="Q284" s="223"/>
      <c r="R284" s="223"/>
      <c r="S284" s="223"/>
      <c r="T284" s="224"/>
      <c r="AT284" s="225" t="s">
        <v>152</v>
      </c>
      <c r="AU284" s="225" t="s">
        <v>87</v>
      </c>
      <c r="AV284" s="14" t="s">
        <v>87</v>
      </c>
      <c r="AW284" s="14" t="s">
        <v>34</v>
      </c>
      <c r="AX284" s="14" t="s">
        <v>85</v>
      </c>
      <c r="AY284" s="225" t="s">
        <v>141</v>
      </c>
    </row>
    <row r="285" spans="1:65" s="2" customFormat="1" ht="49.15" customHeight="1">
      <c r="A285" s="35"/>
      <c r="B285" s="36"/>
      <c r="C285" s="187" t="s">
        <v>333</v>
      </c>
      <c r="D285" s="187" t="s">
        <v>143</v>
      </c>
      <c r="E285" s="188" t="s">
        <v>334</v>
      </c>
      <c r="F285" s="189" t="s">
        <v>335</v>
      </c>
      <c r="G285" s="190" t="s">
        <v>336</v>
      </c>
      <c r="H285" s="191">
        <v>23</v>
      </c>
      <c r="I285" s="192"/>
      <c r="J285" s="193">
        <f>ROUND(I285*H285,2)</f>
        <v>0</v>
      </c>
      <c r="K285" s="189" t="s">
        <v>147</v>
      </c>
      <c r="L285" s="40"/>
      <c r="M285" s="194" t="s">
        <v>1</v>
      </c>
      <c r="N285" s="195" t="s">
        <v>42</v>
      </c>
      <c r="O285" s="72"/>
      <c r="P285" s="196">
        <f>O285*H285</f>
        <v>0</v>
      </c>
      <c r="Q285" s="196">
        <v>0.15540000000000001</v>
      </c>
      <c r="R285" s="196">
        <f>Q285*H285</f>
        <v>3.5742000000000003</v>
      </c>
      <c r="S285" s="196">
        <v>0</v>
      </c>
      <c r="T285" s="197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198" t="s">
        <v>148</v>
      </c>
      <c r="AT285" s="198" t="s">
        <v>143</v>
      </c>
      <c r="AU285" s="198" t="s">
        <v>87</v>
      </c>
      <c r="AY285" s="18" t="s">
        <v>141</v>
      </c>
      <c r="BE285" s="199">
        <f>IF(N285="základní",J285,0)</f>
        <v>0</v>
      </c>
      <c r="BF285" s="199">
        <f>IF(N285="snížená",J285,0)</f>
        <v>0</v>
      </c>
      <c r="BG285" s="199">
        <f>IF(N285="zákl. přenesená",J285,0)</f>
        <v>0</v>
      </c>
      <c r="BH285" s="199">
        <f>IF(N285="sníž. přenesená",J285,0)</f>
        <v>0</v>
      </c>
      <c r="BI285" s="199">
        <f>IF(N285="nulová",J285,0)</f>
        <v>0</v>
      </c>
      <c r="BJ285" s="18" t="s">
        <v>85</v>
      </c>
      <c r="BK285" s="199">
        <f>ROUND(I285*H285,2)</f>
        <v>0</v>
      </c>
      <c r="BL285" s="18" t="s">
        <v>148</v>
      </c>
      <c r="BM285" s="198" t="s">
        <v>337</v>
      </c>
    </row>
    <row r="286" spans="1:65" s="2" customFormat="1" ht="29.25">
      <c r="A286" s="35"/>
      <c r="B286" s="36"/>
      <c r="C286" s="37"/>
      <c r="D286" s="200" t="s">
        <v>150</v>
      </c>
      <c r="E286" s="37"/>
      <c r="F286" s="201" t="s">
        <v>335</v>
      </c>
      <c r="G286" s="37"/>
      <c r="H286" s="37"/>
      <c r="I286" s="202"/>
      <c r="J286" s="37"/>
      <c r="K286" s="37"/>
      <c r="L286" s="40"/>
      <c r="M286" s="203"/>
      <c r="N286" s="204"/>
      <c r="O286" s="72"/>
      <c r="P286" s="72"/>
      <c r="Q286" s="72"/>
      <c r="R286" s="72"/>
      <c r="S286" s="72"/>
      <c r="T286" s="73"/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T286" s="18" t="s">
        <v>150</v>
      </c>
      <c r="AU286" s="18" t="s">
        <v>87</v>
      </c>
    </row>
    <row r="287" spans="1:65" s="13" customFormat="1" ht="11.25">
      <c r="B287" s="205"/>
      <c r="C287" s="206"/>
      <c r="D287" s="200" t="s">
        <v>152</v>
      </c>
      <c r="E287" s="207" t="s">
        <v>1</v>
      </c>
      <c r="F287" s="208" t="s">
        <v>166</v>
      </c>
      <c r="G287" s="206"/>
      <c r="H287" s="207" t="s">
        <v>1</v>
      </c>
      <c r="I287" s="209"/>
      <c r="J287" s="206"/>
      <c r="K287" s="206"/>
      <c r="L287" s="210"/>
      <c r="M287" s="211"/>
      <c r="N287" s="212"/>
      <c r="O287" s="212"/>
      <c r="P287" s="212"/>
      <c r="Q287" s="212"/>
      <c r="R287" s="212"/>
      <c r="S287" s="212"/>
      <c r="T287" s="213"/>
      <c r="AT287" s="214" t="s">
        <v>152</v>
      </c>
      <c r="AU287" s="214" t="s">
        <v>87</v>
      </c>
      <c r="AV287" s="13" t="s">
        <v>85</v>
      </c>
      <c r="AW287" s="13" t="s">
        <v>34</v>
      </c>
      <c r="AX287" s="13" t="s">
        <v>77</v>
      </c>
      <c r="AY287" s="214" t="s">
        <v>141</v>
      </c>
    </row>
    <row r="288" spans="1:65" s="14" customFormat="1" ht="11.25">
      <c r="B288" s="215"/>
      <c r="C288" s="216"/>
      <c r="D288" s="200" t="s">
        <v>152</v>
      </c>
      <c r="E288" s="217" t="s">
        <v>1</v>
      </c>
      <c r="F288" s="218" t="s">
        <v>148</v>
      </c>
      <c r="G288" s="216"/>
      <c r="H288" s="219">
        <v>4</v>
      </c>
      <c r="I288" s="220"/>
      <c r="J288" s="216"/>
      <c r="K288" s="216"/>
      <c r="L288" s="221"/>
      <c r="M288" s="222"/>
      <c r="N288" s="223"/>
      <c r="O288" s="223"/>
      <c r="P288" s="223"/>
      <c r="Q288" s="223"/>
      <c r="R288" s="223"/>
      <c r="S288" s="223"/>
      <c r="T288" s="224"/>
      <c r="AT288" s="225" t="s">
        <v>152</v>
      </c>
      <c r="AU288" s="225" t="s">
        <v>87</v>
      </c>
      <c r="AV288" s="14" t="s">
        <v>87</v>
      </c>
      <c r="AW288" s="14" t="s">
        <v>34</v>
      </c>
      <c r="AX288" s="14" t="s">
        <v>77</v>
      </c>
      <c r="AY288" s="225" t="s">
        <v>141</v>
      </c>
    </row>
    <row r="289" spans="1:65" s="13" customFormat="1" ht="11.25">
      <c r="B289" s="205"/>
      <c r="C289" s="206"/>
      <c r="D289" s="200" t="s">
        <v>152</v>
      </c>
      <c r="E289" s="207" t="s">
        <v>1</v>
      </c>
      <c r="F289" s="208" t="s">
        <v>338</v>
      </c>
      <c r="G289" s="206"/>
      <c r="H289" s="207" t="s">
        <v>1</v>
      </c>
      <c r="I289" s="209"/>
      <c r="J289" s="206"/>
      <c r="K289" s="206"/>
      <c r="L289" s="210"/>
      <c r="M289" s="211"/>
      <c r="N289" s="212"/>
      <c r="O289" s="212"/>
      <c r="P289" s="212"/>
      <c r="Q289" s="212"/>
      <c r="R289" s="212"/>
      <c r="S289" s="212"/>
      <c r="T289" s="213"/>
      <c r="AT289" s="214" t="s">
        <v>152</v>
      </c>
      <c r="AU289" s="214" t="s">
        <v>87</v>
      </c>
      <c r="AV289" s="13" t="s">
        <v>85</v>
      </c>
      <c r="AW289" s="13" t="s">
        <v>34</v>
      </c>
      <c r="AX289" s="13" t="s">
        <v>77</v>
      </c>
      <c r="AY289" s="214" t="s">
        <v>141</v>
      </c>
    </row>
    <row r="290" spans="1:65" s="14" customFormat="1" ht="11.25">
      <c r="B290" s="215"/>
      <c r="C290" s="216"/>
      <c r="D290" s="200" t="s">
        <v>152</v>
      </c>
      <c r="E290" s="217" t="s">
        <v>1</v>
      </c>
      <c r="F290" s="218" t="s">
        <v>280</v>
      </c>
      <c r="G290" s="216"/>
      <c r="H290" s="219">
        <v>18</v>
      </c>
      <c r="I290" s="220"/>
      <c r="J290" s="216"/>
      <c r="K290" s="216"/>
      <c r="L290" s="221"/>
      <c r="M290" s="222"/>
      <c r="N290" s="223"/>
      <c r="O290" s="223"/>
      <c r="P290" s="223"/>
      <c r="Q290" s="223"/>
      <c r="R290" s="223"/>
      <c r="S290" s="223"/>
      <c r="T290" s="224"/>
      <c r="AT290" s="225" t="s">
        <v>152</v>
      </c>
      <c r="AU290" s="225" t="s">
        <v>87</v>
      </c>
      <c r="AV290" s="14" t="s">
        <v>87</v>
      </c>
      <c r="AW290" s="14" t="s">
        <v>34</v>
      </c>
      <c r="AX290" s="14" t="s">
        <v>77</v>
      </c>
      <c r="AY290" s="225" t="s">
        <v>141</v>
      </c>
    </row>
    <row r="291" spans="1:65" s="13" customFormat="1" ht="11.25">
      <c r="B291" s="205"/>
      <c r="C291" s="206"/>
      <c r="D291" s="200" t="s">
        <v>152</v>
      </c>
      <c r="E291" s="207" t="s">
        <v>1</v>
      </c>
      <c r="F291" s="208" t="s">
        <v>339</v>
      </c>
      <c r="G291" s="206"/>
      <c r="H291" s="207" t="s">
        <v>1</v>
      </c>
      <c r="I291" s="209"/>
      <c r="J291" s="206"/>
      <c r="K291" s="206"/>
      <c r="L291" s="210"/>
      <c r="M291" s="211"/>
      <c r="N291" s="212"/>
      <c r="O291" s="212"/>
      <c r="P291" s="212"/>
      <c r="Q291" s="212"/>
      <c r="R291" s="212"/>
      <c r="S291" s="212"/>
      <c r="T291" s="213"/>
      <c r="AT291" s="214" t="s">
        <v>152</v>
      </c>
      <c r="AU291" s="214" t="s">
        <v>87</v>
      </c>
      <c r="AV291" s="13" t="s">
        <v>85</v>
      </c>
      <c r="AW291" s="13" t="s">
        <v>34</v>
      </c>
      <c r="AX291" s="13" t="s">
        <v>77</v>
      </c>
      <c r="AY291" s="214" t="s">
        <v>141</v>
      </c>
    </row>
    <row r="292" spans="1:65" s="14" customFormat="1" ht="11.25">
      <c r="B292" s="215"/>
      <c r="C292" s="216"/>
      <c r="D292" s="200" t="s">
        <v>152</v>
      </c>
      <c r="E292" s="217" t="s">
        <v>1</v>
      </c>
      <c r="F292" s="218" t="s">
        <v>85</v>
      </c>
      <c r="G292" s="216"/>
      <c r="H292" s="219">
        <v>1</v>
      </c>
      <c r="I292" s="220"/>
      <c r="J292" s="216"/>
      <c r="K292" s="216"/>
      <c r="L292" s="221"/>
      <c r="M292" s="222"/>
      <c r="N292" s="223"/>
      <c r="O292" s="223"/>
      <c r="P292" s="223"/>
      <c r="Q292" s="223"/>
      <c r="R292" s="223"/>
      <c r="S292" s="223"/>
      <c r="T292" s="224"/>
      <c r="AT292" s="225" t="s">
        <v>152</v>
      </c>
      <c r="AU292" s="225" t="s">
        <v>87</v>
      </c>
      <c r="AV292" s="14" t="s">
        <v>87</v>
      </c>
      <c r="AW292" s="14" t="s">
        <v>34</v>
      </c>
      <c r="AX292" s="14" t="s">
        <v>77</v>
      </c>
      <c r="AY292" s="225" t="s">
        <v>141</v>
      </c>
    </row>
    <row r="293" spans="1:65" s="16" customFormat="1" ht="11.25">
      <c r="B293" s="237"/>
      <c r="C293" s="238"/>
      <c r="D293" s="200" t="s">
        <v>152</v>
      </c>
      <c r="E293" s="239" t="s">
        <v>1</v>
      </c>
      <c r="F293" s="240" t="s">
        <v>174</v>
      </c>
      <c r="G293" s="238"/>
      <c r="H293" s="241">
        <v>23</v>
      </c>
      <c r="I293" s="242"/>
      <c r="J293" s="238"/>
      <c r="K293" s="238"/>
      <c r="L293" s="243"/>
      <c r="M293" s="244"/>
      <c r="N293" s="245"/>
      <c r="O293" s="245"/>
      <c r="P293" s="245"/>
      <c r="Q293" s="245"/>
      <c r="R293" s="245"/>
      <c r="S293" s="245"/>
      <c r="T293" s="246"/>
      <c r="AT293" s="247" t="s">
        <v>152</v>
      </c>
      <c r="AU293" s="247" t="s">
        <v>87</v>
      </c>
      <c r="AV293" s="16" t="s">
        <v>148</v>
      </c>
      <c r="AW293" s="16" t="s">
        <v>34</v>
      </c>
      <c r="AX293" s="16" t="s">
        <v>85</v>
      </c>
      <c r="AY293" s="247" t="s">
        <v>141</v>
      </c>
    </row>
    <row r="294" spans="1:65" s="2" customFormat="1" ht="24.2" customHeight="1">
      <c r="A294" s="35"/>
      <c r="B294" s="36"/>
      <c r="C294" s="187" t="s">
        <v>340</v>
      </c>
      <c r="D294" s="187" t="s">
        <v>143</v>
      </c>
      <c r="E294" s="188" t="s">
        <v>341</v>
      </c>
      <c r="F294" s="189" t="s">
        <v>342</v>
      </c>
      <c r="G294" s="190" t="s">
        <v>164</v>
      </c>
      <c r="H294" s="191">
        <v>2.4500000000000002</v>
      </c>
      <c r="I294" s="192"/>
      <c r="J294" s="193">
        <f>ROUND(I294*H294,2)</f>
        <v>0</v>
      </c>
      <c r="K294" s="189" t="s">
        <v>147</v>
      </c>
      <c r="L294" s="40"/>
      <c r="M294" s="194" t="s">
        <v>1</v>
      </c>
      <c r="N294" s="195" t="s">
        <v>42</v>
      </c>
      <c r="O294" s="72"/>
      <c r="P294" s="196">
        <f>O294*H294</f>
        <v>0</v>
      </c>
      <c r="Q294" s="196">
        <v>2.2563399999999998</v>
      </c>
      <c r="R294" s="196">
        <f>Q294*H294</f>
        <v>5.5280329999999998</v>
      </c>
      <c r="S294" s="196">
        <v>0</v>
      </c>
      <c r="T294" s="197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198" t="s">
        <v>148</v>
      </c>
      <c r="AT294" s="198" t="s">
        <v>143</v>
      </c>
      <c r="AU294" s="198" t="s">
        <v>87</v>
      </c>
      <c r="AY294" s="18" t="s">
        <v>141</v>
      </c>
      <c r="BE294" s="199">
        <f>IF(N294="základní",J294,0)</f>
        <v>0</v>
      </c>
      <c r="BF294" s="199">
        <f>IF(N294="snížená",J294,0)</f>
        <v>0</v>
      </c>
      <c r="BG294" s="199">
        <f>IF(N294="zákl. přenesená",J294,0)</f>
        <v>0</v>
      </c>
      <c r="BH294" s="199">
        <f>IF(N294="sníž. přenesená",J294,0)</f>
        <v>0</v>
      </c>
      <c r="BI294" s="199">
        <f>IF(N294="nulová",J294,0)</f>
        <v>0</v>
      </c>
      <c r="BJ294" s="18" t="s">
        <v>85</v>
      </c>
      <c r="BK294" s="199">
        <f>ROUND(I294*H294,2)</f>
        <v>0</v>
      </c>
      <c r="BL294" s="18" t="s">
        <v>148</v>
      </c>
      <c r="BM294" s="198" t="s">
        <v>343</v>
      </c>
    </row>
    <row r="295" spans="1:65" s="2" customFormat="1" ht="19.5">
      <c r="A295" s="35"/>
      <c r="B295" s="36"/>
      <c r="C295" s="37"/>
      <c r="D295" s="200" t="s">
        <v>150</v>
      </c>
      <c r="E295" s="37"/>
      <c r="F295" s="201" t="s">
        <v>342</v>
      </c>
      <c r="G295" s="37"/>
      <c r="H295" s="37"/>
      <c r="I295" s="202"/>
      <c r="J295" s="37"/>
      <c r="K295" s="37"/>
      <c r="L295" s="40"/>
      <c r="M295" s="203"/>
      <c r="N295" s="204"/>
      <c r="O295" s="72"/>
      <c r="P295" s="72"/>
      <c r="Q295" s="72"/>
      <c r="R295" s="72"/>
      <c r="S295" s="72"/>
      <c r="T295" s="73"/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T295" s="18" t="s">
        <v>150</v>
      </c>
      <c r="AU295" s="18" t="s">
        <v>87</v>
      </c>
    </row>
    <row r="296" spans="1:65" s="13" customFormat="1" ht="11.25">
      <c r="B296" s="205"/>
      <c r="C296" s="206"/>
      <c r="D296" s="200" t="s">
        <v>152</v>
      </c>
      <c r="E296" s="207" t="s">
        <v>1</v>
      </c>
      <c r="F296" s="208" t="s">
        <v>166</v>
      </c>
      <c r="G296" s="206"/>
      <c r="H296" s="207" t="s">
        <v>1</v>
      </c>
      <c r="I296" s="209"/>
      <c r="J296" s="206"/>
      <c r="K296" s="206"/>
      <c r="L296" s="210"/>
      <c r="M296" s="211"/>
      <c r="N296" s="212"/>
      <c r="O296" s="212"/>
      <c r="P296" s="212"/>
      <c r="Q296" s="212"/>
      <c r="R296" s="212"/>
      <c r="S296" s="212"/>
      <c r="T296" s="213"/>
      <c r="AT296" s="214" t="s">
        <v>152</v>
      </c>
      <c r="AU296" s="214" t="s">
        <v>87</v>
      </c>
      <c r="AV296" s="13" t="s">
        <v>85</v>
      </c>
      <c r="AW296" s="13" t="s">
        <v>34</v>
      </c>
      <c r="AX296" s="13" t="s">
        <v>77</v>
      </c>
      <c r="AY296" s="214" t="s">
        <v>141</v>
      </c>
    </row>
    <row r="297" spans="1:65" s="14" customFormat="1" ht="11.25">
      <c r="B297" s="215"/>
      <c r="C297" s="216"/>
      <c r="D297" s="200" t="s">
        <v>152</v>
      </c>
      <c r="E297" s="217" t="s">
        <v>1</v>
      </c>
      <c r="F297" s="218" t="s">
        <v>344</v>
      </c>
      <c r="G297" s="216"/>
      <c r="H297" s="219">
        <v>1.61</v>
      </c>
      <c r="I297" s="220"/>
      <c r="J297" s="216"/>
      <c r="K297" s="216"/>
      <c r="L297" s="221"/>
      <c r="M297" s="222"/>
      <c r="N297" s="223"/>
      <c r="O297" s="223"/>
      <c r="P297" s="223"/>
      <c r="Q297" s="223"/>
      <c r="R297" s="223"/>
      <c r="S297" s="223"/>
      <c r="T297" s="224"/>
      <c r="AT297" s="225" t="s">
        <v>152</v>
      </c>
      <c r="AU297" s="225" t="s">
        <v>87</v>
      </c>
      <c r="AV297" s="14" t="s">
        <v>87</v>
      </c>
      <c r="AW297" s="14" t="s">
        <v>34</v>
      </c>
      <c r="AX297" s="14" t="s">
        <v>77</v>
      </c>
      <c r="AY297" s="225" t="s">
        <v>141</v>
      </c>
    </row>
    <row r="298" spans="1:65" s="14" customFormat="1" ht="11.25">
      <c r="B298" s="215"/>
      <c r="C298" s="216"/>
      <c r="D298" s="200" t="s">
        <v>152</v>
      </c>
      <c r="E298" s="217" t="s">
        <v>1</v>
      </c>
      <c r="F298" s="218" t="s">
        <v>345</v>
      </c>
      <c r="G298" s="216"/>
      <c r="H298" s="219">
        <v>0.84</v>
      </c>
      <c r="I298" s="220"/>
      <c r="J298" s="216"/>
      <c r="K298" s="216"/>
      <c r="L298" s="221"/>
      <c r="M298" s="222"/>
      <c r="N298" s="223"/>
      <c r="O298" s="223"/>
      <c r="P298" s="223"/>
      <c r="Q298" s="223"/>
      <c r="R298" s="223"/>
      <c r="S298" s="223"/>
      <c r="T298" s="224"/>
      <c r="AT298" s="225" t="s">
        <v>152</v>
      </c>
      <c r="AU298" s="225" t="s">
        <v>87</v>
      </c>
      <c r="AV298" s="14" t="s">
        <v>87</v>
      </c>
      <c r="AW298" s="14" t="s">
        <v>34</v>
      </c>
      <c r="AX298" s="14" t="s">
        <v>77</v>
      </c>
      <c r="AY298" s="225" t="s">
        <v>141</v>
      </c>
    </row>
    <row r="299" spans="1:65" s="16" customFormat="1" ht="11.25">
      <c r="B299" s="237"/>
      <c r="C299" s="238"/>
      <c r="D299" s="200" t="s">
        <v>152</v>
      </c>
      <c r="E299" s="239" t="s">
        <v>1</v>
      </c>
      <c r="F299" s="240" t="s">
        <v>174</v>
      </c>
      <c r="G299" s="238"/>
      <c r="H299" s="241">
        <v>2.4500000000000002</v>
      </c>
      <c r="I299" s="242"/>
      <c r="J299" s="238"/>
      <c r="K299" s="238"/>
      <c r="L299" s="243"/>
      <c r="M299" s="244"/>
      <c r="N299" s="245"/>
      <c r="O299" s="245"/>
      <c r="P299" s="245"/>
      <c r="Q299" s="245"/>
      <c r="R299" s="245"/>
      <c r="S299" s="245"/>
      <c r="T299" s="246"/>
      <c r="AT299" s="247" t="s">
        <v>152</v>
      </c>
      <c r="AU299" s="247" t="s">
        <v>87</v>
      </c>
      <c r="AV299" s="16" t="s">
        <v>148</v>
      </c>
      <c r="AW299" s="16" t="s">
        <v>34</v>
      </c>
      <c r="AX299" s="16" t="s">
        <v>85</v>
      </c>
      <c r="AY299" s="247" t="s">
        <v>141</v>
      </c>
    </row>
    <row r="300" spans="1:65" s="2" customFormat="1" ht="16.5" customHeight="1">
      <c r="A300" s="35"/>
      <c r="B300" s="36"/>
      <c r="C300" s="248" t="s">
        <v>346</v>
      </c>
      <c r="D300" s="248" t="s">
        <v>248</v>
      </c>
      <c r="E300" s="249" t="s">
        <v>347</v>
      </c>
      <c r="F300" s="250" t="s">
        <v>348</v>
      </c>
      <c r="G300" s="251" t="s">
        <v>336</v>
      </c>
      <c r="H300" s="252">
        <v>4.4000000000000004</v>
      </c>
      <c r="I300" s="253"/>
      <c r="J300" s="254">
        <f>ROUND(I300*H300,2)</f>
        <v>0</v>
      </c>
      <c r="K300" s="250" t="s">
        <v>147</v>
      </c>
      <c r="L300" s="255"/>
      <c r="M300" s="256" t="s">
        <v>1</v>
      </c>
      <c r="N300" s="257" t="s">
        <v>42</v>
      </c>
      <c r="O300" s="72"/>
      <c r="P300" s="196">
        <f>O300*H300</f>
        <v>0</v>
      </c>
      <c r="Q300" s="196">
        <v>0.08</v>
      </c>
      <c r="R300" s="196">
        <f>Q300*H300</f>
        <v>0.35200000000000004</v>
      </c>
      <c r="S300" s="196">
        <v>0</v>
      </c>
      <c r="T300" s="197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198" t="s">
        <v>200</v>
      </c>
      <c r="AT300" s="198" t="s">
        <v>248</v>
      </c>
      <c r="AU300" s="198" t="s">
        <v>87</v>
      </c>
      <c r="AY300" s="18" t="s">
        <v>141</v>
      </c>
      <c r="BE300" s="199">
        <f>IF(N300="základní",J300,0)</f>
        <v>0</v>
      </c>
      <c r="BF300" s="199">
        <f>IF(N300="snížená",J300,0)</f>
        <v>0</v>
      </c>
      <c r="BG300" s="199">
        <f>IF(N300="zákl. přenesená",J300,0)</f>
        <v>0</v>
      </c>
      <c r="BH300" s="199">
        <f>IF(N300="sníž. přenesená",J300,0)</f>
        <v>0</v>
      </c>
      <c r="BI300" s="199">
        <f>IF(N300="nulová",J300,0)</f>
        <v>0</v>
      </c>
      <c r="BJ300" s="18" t="s">
        <v>85</v>
      </c>
      <c r="BK300" s="199">
        <f>ROUND(I300*H300,2)</f>
        <v>0</v>
      </c>
      <c r="BL300" s="18" t="s">
        <v>148</v>
      </c>
      <c r="BM300" s="198" t="s">
        <v>349</v>
      </c>
    </row>
    <row r="301" spans="1:65" s="2" customFormat="1" ht="11.25">
      <c r="A301" s="35"/>
      <c r="B301" s="36"/>
      <c r="C301" s="37"/>
      <c r="D301" s="200" t="s">
        <v>150</v>
      </c>
      <c r="E301" s="37"/>
      <c r="F301" s="201" t="s">
        <v>348</v>
      </c>
      <c r="G301" s="37"/>
      <c r="H301" s="37"/>
      <c r="I301" s="202"/>
      <c r="J301" s="37"/>
      <c r="K301" s="37"/>
      <c r="L301" s="40"/>
      <c r="M301" s="203"/>
      <c r="N301" s="204"/>
      <c r="O301" s="72"/>
      <c r="P301" s="72"/>
      <c r="Q301" s="72"/>
      <c r="R301" s="72"/>
      <c r="S301" s="72"/>
      <c r="T301" s="73"/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T301" s="18" t="s">
        <v>150</v>
      </c>
      <c r="AU301" s="18" t="s">
        <v>87</v>
      </c>
    </row>
    <row r="302" spans="1:65" s="13" customFormat="1" ht="11.25">
      <c r="B302" s="205"/>
      <c r="C302" s="206"/>
      <c r="D302" s="200" t="s">
        <v>152</v>
      </c>
      <c r="E302" s="207" t="s">
        <v>1</v>
      </c>
      <c r="F302" s="208" t="s">
        <v>166</v>
      </c>
      <c r="G302" s="206"/>
      <c r="H302" s="207" t="s">
        <v>1</v>
      </c>
      <c r="I302" s="209"/>
      <c r="J302" s="206"/>
      <c r="K302" s="206"/>
      <c r="L302" s="210"/>
      <c r="M302" s="211"/>
      <c r="N302" s="212"/>
      <c r="O302" s="212"/>
      <c r="P302" s="212"/>
      <c r="Q302" s="212"/>
      <c r="R302" s="212"/>
      <c r="S302" s="212"/>
      <c r="T302" s="213"/>
      <c r="AT302" s="214" t="s">
        <v>152</v>
      </c>
      <c r="AU302" s="214" t="s">
        <v>87</v>
      </c>
      <c r="AV302" s="13" t="s">
        <v>85</v>
      </c>
      <c r="AW302" s="13" t="s">
        <v>34</v>
      </c>
      <c r="AX302" s="13" t="s">
        <v>77</v>
      </c>
      <c r="AY302" s="214" t="s">
        <v>141</v>
      </c>
    </row>
    <row r="303" spans="1:65" s="14" customFormat="1" ht="11.25">
      <c r="B303" s="215"/>
      <c r="C303" s="216"/>
      <c r="D303" s="200" t="s">
        <v>152</v>
      </c>
      <c r="E303" s="217" t="s">
        <v>1</v>
      </c>
      <c r="F303" s="218" t="s">
        <v>350</v>
      </c>
      <c r="G303" s="216"/>
      <c r="H303" s="219">
        <v>4.4000000000000004</v>
      </c>
      <c r="I303" s="220"/>
      <c r="J303" s="216"/>
      <c r="K303" s="216"/>
      <c r="L303" s="221"/>
      <c r="M303" s="222"/>
      <c r="N303" s="223"/>
      <c r="O303" s="223"/>
      <c r="P303" s="223"/>
      <c r="Q303" s="223"/>
      <c r="R303" s="223"/>
      <c r="S303" s="223"/>
      <c r="T303" s="224"/>
      <c r="AT303" s="225" t="s">
        <v>152</v>
      </c>
      <c r="AU303" s="225" t="s">
        <v>87</v>
      </c>
      <c r="AV303" s="14" t="s">
        <v>87</v>
      </c>
      <c r="AW303" s="14" t="s">
        <v>34</v>
      </c>
      <c r="AX303" s="14" t="s">
        <v>77</v>
      </c>
      <c r="AY303" s="225" t="s">
        <v>141</v>
      </c>
    </row>
    <row r="304" spans="1:65" s="16" customFormat="1" ht="11.25">
      <c r="B304" s="237"/>
      <c r="C304" s="238"/>
      <c r="D304" s="200" t="s">
        <v>152</v>
      </c>
      <c r="E304" s="239" t="s">
        <v>1</v>
      </c>
      <c r="F304" s="240" t="s">
        <v>174</v>
      </c>
      <c r="G304" s="238"/>
      <c r="H304" s="241">
        <v>4.4000000000000004</v>
      </c>
      <c r="I304" s="242"/>
      <c r="J304" s="238"/>
      <c r="K304" s="238"/>
      <c r="L304" s="243"/>
      <c r="M304" s="244"/>
      <c r="N304" s="245"/>
      <c r="O304" s="245"/>
      <c r="P304" s="245"/>
      <c r="Q304" s="245"/>
      <c r="R304" s="245"/>
      <c r="S304" s="245"/>
      <c r="T304" s="246"/>
      <c r="AT304" s="247" t="s">
        <v>152</v>
      </c>
      <c r="AU304" s="247" t="s">
        <v>87</v>
      </c>
      <c r="AV304" s="16" t="s">
        <v>148</v>
      </c>
      <c r="AW304" s="16" t="s">
        <v>34</v>
      </c>
      <c r="AX304" s="16" t="s">
        <v>85</v>
      </c>
      <c r="AY304" s="247" t="s">
        <v>141</v>
      </c>
    </row>
    <row r="305" spans="1:65" s="2" customFormat="1" ht="24.2" customHeight="1">
      <c r="A305" s="35"/>
      <c r="B305" s="36"/>
      <c r="C305" s="248" t="s">
        <v>351</v>
      </c>
      <c r="D305" s="248" t="s">
        <v>248</v>
      </c>
      <c r="E305" s="249" t="s">
        <v>352</v>
      </c>
      <c r="F305" s="250" t="s">
        <v>353</v>
      </c>
      <c r="G305" s="251" t="s">
        <v>336</v>
      </c>
      <c r="H305" s="252">
        <v>19.8</v>
      </c>
      <c r="I305" s="253"/>
      <c r="J305" s="254">
        <f>ROUND(I305*H305,2)</f>
        <v>0</v>
      </c>
      <c r="K305" s="250" t="s">
        <v>147</v>
      </c>
      <c r="L305" s="255"/>
      <c r="M305" s="256" t="s">
        <v>1</v>
      </c>
      <c r="N305" s="257" t="s">
        <v>42</v>
      </c>
      <c r="O305" s="72"/>
      <c r="P305" s="196">
        <f>O305*H305</f>
        <v>0</v>
      </c>
      <c r="Q305" s="196">
        <v>4.8300000000000003E-2</v>
      </c>
      <c r="R305" s="196">
        <f>Q305*H305</f>
        <v>0.95634000000000008</v>
      </c>
      <c r="S305" s="196">
        <v>0</v>
      </c>
      <c r="T305" s="197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198" t="s">
        <v>200</v>
      </c>
      <c r="AT305" s="198" t="s">
        <v>248</v>
      </c>
      <c r="AU305" s="198" t="s">
        <v>87</v>
      </c>
      <c r="AY305" s="18" t="s">
        <v>141</v>
      </c>
      <c r="BE305" s="199">
        <f>IF(N305="základní",J305,0)</f>
        <v>0</v>
      </c>
      <c r="BF305" s="199">
        <f>IF(N305="snížená",J305,0)</f>
        <v>0</v>
      </c>
      <c r="BG305" s="199">
        <f>IF(N305="zákl. přenesená",J305,0)</f>
        <v>0</v>
      </c>
      <c r="BH305" s="199">
        <f>IF(N305="sníž. přenesená",J305,0)</f>
        <v>0</v>
      </c>
      <c r="BI305" s="199">
        <f>IF(N305="nulová",J305,0)</f>
        <v>0</v>
      </c>
      <c r="BJ305" s="18" t="s">
        <v>85</v>
      </c>
      <c r="BK305" s="199">
        <f>ROUND(I305*H305,2)</f>
        <v>0</v>
      </c>
      <c r="BL305" s="18" t="s">
        <v>148</v>
      </c>
      <c r="BM305" s="198" t="s">
        <v>354</v>
      </c>
    </row>
    <row r="306" spans="1:65" s="2" customFormat="1" ht="11.25">
      <c r="A306" s="35"/>
      <c r="B306" s="36"/>
      <c r="C306" s="37"/>
      <c r="D306" s="200" t="s">
        <v>150</v>
      </c>
      <c r="E306" s="37"/>
      <c r="F306" s="201" t="s">
        <v>353</v>
      </c>
      <c r="G306" s="37"/>
      <c r="H306" s="37"/>
      <c r="I306" s="202"/>
      <c r="J306" s="37"/>
      <c r="K306" s="37"/>
      <c r="L306" s="40"/>
      <c r="M306" s="203"/>
      <c r="N306" s="204"/>
      <c r="O306" s="72"/>
      <c r="P306" s="72"/>
      <c r="Q306" s="72"/>
      <c r="R306" s="72"/>
      <c r="S306" s="72"/>
      <c r="T306" s="73"/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T306" s="18" t="s">
        <v>150</v>
      </c>
      <c r="AU306" s="18" t="s">
        <v>87</v>
      </c>
    </row>
    <row r="307" spans="1:65" s="13" customFormat="1" ht="11.25">
      <c r="B307" s="205"/>
      <c r="C307" s="206"/>
      <c r="D307" s="200" t="s">
        <v>152</v>
      </c>
      <c r="E307" s="207" t="s">
        <v>1</v>
      </c>
      <c r="F307" s="208" t="s">
        <v>166</v>
      </c>
      <c r="G307" s="206"/>
      <c r="H307" s="207" t="s">
        <v>1</v>
      </c>
      <c r="I307" s="209"/>
      <c r="J307" s="206"/>
      <c r="K307" s="206"/>
      <c r="L307" s="210"/>
      <c r="M307" s="211"/>
      <c r="N307" s="212"/>
      <c r="O307" s="212"/>
      <c r="P307" s="212"/>
      <c r="Q307" s="212"/>
      <c r="R307" s="212"/>
      <c r="S307" s="212"/>
      <c r="T307" s="213"/>
      <c r="AT307" s="214" t="s">
        <v>152</v>
      </c>
      <c r="AU307" s="214" t="s">
        <v>87</v>
      </c>
      <c r="AV307" s="13" t="s">
        <v>85</v>
      </c>
      <c r="AW307" s="13" t="s">
        <v>34</v>
      </c>
      <c r="AX307" s="13" t="s">
        <v>77</v>
      </c>
      <c r="AY307" s="214" t="s">
        <v>141</v>
      </c>
    </row>
    <row r="308" spans="1:65" s="13" customFormat="1" ht="11.25">
      <c r="B308" s="205"/>
      <c r="C308" s="206"/>
      <c r="D308" s="200" t="s">
        <v>152</v>
      </c>
      <c r="E308" s="207" t="s">
        <v>1</v>
      </c>
      <c r="F308" s="208" t="s">
        <v>338</v>
      </c>
      <c r="G308" s="206"/>
      <c r="H308" s="207" t="s">
        <v>1</v>
      </c>
      <c r="I308" s="209"/>
      <c r="J308" s="206"/>
      <c r="K308" s="206"/>
      <c r="L308" s="210"/>
      <c r="M308" s="211"/>
      <c r="N308" s="212"/>
      <c r="O308" s="212"/>
      <c r="P308" s="212"/>
      <c r="Q308" s="212"/>
      <c r="R308" s="212"/>
      <c r="S308" s="212"/>
      <c r="T308" s="213"/>
      <c r="AT308" s="214" t="s">
        <v>152</v>
      </c>
      <c r="AU308" s="214" t="s">
        <v>87</v>
      </c>
      <c r="AV308" s="13" t="s">
        <v>85</v>
      </c>
      <c r="AW308" s="13" t="s">
        <v>34</v>
      </c>
      <c r="AX308" s="13" t="s">
        <v>77</v>
      </c>
      <c r="AY308" s="214" t="s">
        <v>141</v>
      </c>
    </row>
    <row r="309" spans="1:65" s="14" customFormat="1" ht="11.25">
      <c r="B309" s="215"/>
      <c r="C309" s="216"/>
      <c r="D309" s="200" t="s">
        <v>152</v>
      </c>
      <c r="E309" s="217" t="s">
        <v>1</v>
      </c>
      <c r="F309" s="218" t="s">
        <v>355</v>
      </c>
      <c r="G309" s="216"/>
      <c r="H309" s="219">
        <v>19.8</v>
      </c>
      <c r="I309" s="220"/>
      <c r="J309" s="216"/>
      <c r="K309" s="216"/>
      <c r="L309" s="221"/>
      <c r="M309" s="222"/>
      <c r="N309" s="223"/>
      <c r="O309" s="223"/>
      <c r="P309" s="223"/>
      <c r="Q309" s="223"/>
      <c r="R309" s="223"/>
      <c r="S309" s="223"/>
      <c r="T309" s="224"/>
      <c r="AT309" s="225" t="s">
        <v>152</v>
      </c>
      <c r="AU309" s="225" t="s">
        <v>87</v>
      </c>
      <c r="AV309" s="14" t="s">
        <v>87</v>
      </c>
      <c r="AW309" s="14" t="s">
        <v>34</v>
      </c>
      <c r="AX309" s="14" t="s">
        <v>77</v>
      </c>
      <c r="AY309" s="225" t="s">
        <v>141</v>
      </c>
    </row>
    <row r="310" spans="1:65" s="16" customFormat="1" ht="11.25">
      <c r="B310" s="237"/>
      <c r="C310" s="238"/>
      <c r="D310" s="200" t="s">
        <v>152</v>
      </c>
      <c r="E310" s="239" t="s">
        <v>1</v>
      </c>
      <c r="F310" s="240" t="s">
        <v>174</v>
      </c>
      <c r="G310" s="238"/>
      <c r="H310" s="241">
        <v>19.8</v>
      </c>
      <c r="I310" s="242"/>
      <c r="J310" s="238"/>
      <c r="K310" s="238"/>
      <c r="L310" s="243"/>
      <c r="M310" s="244"/>
      <c r="N310" s="245"/>
      <c r="O310" s="245"/>
      <c r="P310" s="245"/>
      <c r="Q310" s="245"/>
      <c r="R310" s="245"/>
      <c r="S310" s="245"/>
      <c r="T310" s="246"/>
      <c r="AT310" s="247" t="s">
        <v>152</v>
      </c>
      <c r="AU310" s="247" t="s">
        <v>87</v>
      </c>
      <c r="AV310" s="16" t="s">
        <v>148</v>
      </c>
      <c r="AW310" s="16" t="s">
        <v>34</v>
      </c>
      <c r="AX310" s="16" t="s">
        <v>85</v>
      </c>
      <c r="AY310" s="247" t="s">
        <v>141</v>
      </c>
    </row>
    <row r="311" spans="1:65" s="2" customFormat="1" ht="24.2" customHeight="1">
      <c r="A311" s="35"/>
      <c r="B311" s="36"/>
      <c r="C311" s="248" t="s">
        <v>356</v>
      </c>
      <c r="D311" s="248" t="s">
        <v>248</v>
      </c>
      <c r="E311" s="249" t="s">
        <v>357</v>
      </c>
      <c r="F311" s="250" t="s">
        <v>358</v>
      </c>
      <c r="G311" s="251" t="s">
        <v>336</v>
      </c>
      <c r="H311" s="252">
        <v>1.1499999999999999</v>
      </c>
      <c r="I311" s="253"/>
      <c r="J311" s="254">
        <f>ROUND(I311*H311,2)</f>
        <v>0</v>
      </c>
      <c r="K311" s="250" t="s">
        <v>147</v>
      </c>
      <c r="L311" s="255"/>
      <c r="M311" s="256" t="s">
        <v>1</v>
      </c>
      <c r="N311" s="257" t="s">
        <v>42</v>
      </c>
      <c r="O311" s="72"/>
      <c r="P311" s="196">
        <f>O311*H311</f>
        <v>0</v>
      </c>
      <c r="Q311" s="196">
        <v>6.5670000000000006E-2</v>
      </c>
      <c r="R311" s="196">
        <f>Q311*H311</f>
        <v>7.5520500000000004E-2</v>
      </c>
      <c r="S311" s="196">
        <v>0</v>
      </c>
      <c r="T311" s="197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198" t="s">
        <v>200</v>
      </c>
      <c r="AT311" s="198" t="s">
        <v>248</v>
      </c>
      <c r="AU311" s="198" t="s">
        <v>87</v>
      </c>
      <c r="AY311" s="18" t="s">
        <v>141</v>
      </c>
      <c r="BE311" s="199">
        <f>IF(N311="základní",J311,0)</f>
        <v>0</v>
      </c>
      <c r="BF311" s="199">
        <f>IF(N311="snížená",J311,0)</f>
        <v>0</v>
      </c>
      <c r="BG311" s="199">
        <f>IF(N311="zákl. přenesená",J311,0)</f>
        <v>0</v>
      </c>
      <c r="BH311" s="199">
        <f>IF(N311="sníž. přenesená",J311,0)</f>
        <v>0</v>
      </c>
      <c r="BI311" s="199">
        <f>IF(N311="nulová",J311,0)</f>
        <v>0</v>
      </c>
      <c r="BJ311" s="18" t="s">
        <v>85</v>
      </c>
      <c r="BK311" s="199">
        <f>ROUND(I311*H311,2)</f>
        <v>0</v>
      </c>
      <c r="BL311" s="18" t="s">
        <v>148</v>
      </c>
      <c r="BM311" s="198" t="s">
        <v>359</v>
      </c>
    </row>
    <row r="312" spans="1:65" s="2" customFormat="1" ht="11.25">
      <c r="A312" s="35"/>
      <c r="B312" s="36"/>
      <c r="C312" s="37"/>
      <c r="D312" s="200" t="s">
        <v>150</v>
      </c>
      <c r="E312" s="37"/>
      <c r="F312" s="201" t="s">
        <v>358</v>
      </c>
      <c r="G312" s="37"/>
      <c r="H312" s="37"/>
      <c r="I312" s="202"/>
      <c r="J312" s="37"/>
      <c r="K312" s="37"/>
      <c r="L312" s="40"/>
      <c r="M312" s="203"/>
      <c r="N312" s="204"/>
      <c r="O312" s="72"/>
      <c r="P312" s="72"/>
      <c r="Q312" s="72"/>
      <c r="R312" s="72"/>
      <c r="S312" s="72"/>
      <c r="T312" s="73"/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T312" s="18" t="s">
        <v>150</v>
      </c>
      <c r="AU312" s="18" t="s">
        <v>87</v>
      </c>
    </row>
    <row r="313" spans="1:65" s="13" customFormat="1" ht="11.25">
      <c r="B313" s="205"/>
      <c r="C313" s="206"/>
      <c r="D313" s="200" t="s">
        <v>152</v>
      </c>
      <c r="E313" s="207" t="s">
        <v>1</v>
      </c>
      <c r="F313" s="208" t="s">
        <v>166</v>
      </c>
      <c r="G313" s="206"/>
      <c r="H313" s="207" t="s">
        <v>1</v>
      </c>
      <c r="I313" s="209"/>
      <c r="J313" s="206"/>
      <c r="K313" s="206"/>
      <c r="L313" s="210"/>
      <c r="M313" s="211"/>
      <c r="N313" s="212"/>
      <c r="O313" s="212"/>
      <c r="P313" s="212"/>
      <c r="Q313" s="212"/>
      <c r="R313" s="212"/>
      <c r="S313" s="212"/>
      <c r="T313" s="213"/>
      <c r="AT313" s="214" t="s">
        <v>152</v>
      </c>
      <c r="AU313" s="214" t="s">
        <v>87</v>
      </c>
      <c r="AV313" s="13" t="s">
        <v>85</v>
      </c>
      <c r="AW313" s="13" t="s">
        <v>34</v>
      </c>
      <c r="AX313" s="13" t="s">
        <v>77</v>
      </c>
      <c r="AY313" s="214" t="s">
        <v>141</v>
      </c>
    </row>
    <row r="314" spans="1:65" s="14" customFormat="1" ht="11.25">
      <c r="B314" s="215"/>
      <c r="C314" s="216"/>
      <c r="D314" s="200" t="s">
        <v>152</v>
      </c>
      <c r="E314" s="217" t="s">
        <v>1</v>
      </c>
      <c r="F314" s="218" t="s">
        <v>360</v>
      </c>
      <c r="G314" s="216"/>
      <c r="H314" s="219">
        <v>1.1499999999999999</v>
      </c>
      <c r="I314" s="220"/>
      <c r="J314" s="216"/>
      <c r="K314" s="216"/>
      <c r="L314" s="221"/>
      <c r="M314" s="222"/>
      <c r="N314" s="223"/>
      <c r="O314" s="223"/>
      <c r="P314" s="223"/>
      <c r="Q314" s="223"/>
      <c r="R314" s="223"/>
      <c r="S314" s="223"/>
      <c r="T314" s="224"/>
      <c r="AT314" s="225" t="s">
        <v>152</v>
      </c>
      <c r="AU314" s="225" t="s">
        <v>87</v>
      </c>
      <c r="AV314" s="14" t="s">
        <v>87</v>
      </c>
      <c r="AW314" s="14" t="s">
        <v>34</v>
      </c>
      <c r="AX314" s="14" t="s">
        <v>77</v>
      </c>
      <c r="AY314" s="225" t="s">
        <v>141</v>
      </c>
    </row>
    <row r="315" spans="1:65" s="16" customFormat="1" ht="11.25">
      <c r="B315" s="237"/>
      <c r="C315" s="238"/>
      <c r="D315" s="200" t="s">
        <v>152</v>
      </c>
      <c r="E315" s="239" t="s">
        <v>1</v>
      </c>
      <c r="F315" s="240" t="s">
        <v>174</v>
      </c>
      <c r="G315" s="238"/>
      <c r="H315" s="241">
        <v>1.1499999999999999</v>
      </c>
      <c r="I315" s="242"/>
      <c r="J315" s="238"/>
      <c r="K315" s="238"/>
      <c r="L315" s="243"/>
      <c r="M315" s="244"/>
      <c r="N315" s="245"/>
      <c r="O315" s="245"/>
      <c r="P315" s="245"/>
      <c r="Q315" s="245"/>
      <c r="R315" s="245"/>
      <c r="S315" s="245"/>
      <c r="T315" s="246"/>
      <c r="AT315" s="247" t="s">
        <v>152</v>
      </c>
      <c r="AU315" s="247" t="s">
        <v>87</v>
      </c>
      <c r="AV315" s="16" t="s">
        <v>148</v>
      </c>
      <c r="AW315" s="16" t="s">
        <v>34</v>
      </c>
      <c r="AX315" s="16" t="s">
        <v>85</v>
      </c>
      <c r="AY315" s="247" t="s">
        <v>141</v>
      </c>
    </row>
    <row r="316" spans="1:65" s="2" customFormat="1" ht="33" customHeight="1">
      <c r="A316" s="35"/>
      <c r="B316" s="36"/>
      <c r="C316" s="187" t="s">
        <v>361</v>
      </c>
      <c r="D316" s="187" t="s">
        <v>143</v>
      </c>
      <c r="E316" s="188" t="s">
        <v>362</v>
      </c>
      <c r="F316" s="189" t="s">
        <v>363</v>
      </c>
      <c r="G316" s="190" t="s">
        <v>336</v>
      </c>
      <c r="H316" s="191">
        <v>12</v>
      </c>
      <c r="I316" s="192"/>
      <c r="J316" s="193">
        <f>ROUND(I316*H316,2)</f>
        <v>0</v>
      </c>
      <c r="K316" s="189" t="s">
        <v>147</v>
      </c>
      <c r="L316" s="40"/>
      <c r="M316" s="194" t="s">
        <v>1</v>
      </c>
      <c r="N316" s="195" t="s">
        <v>42</v>
      </c>
      <c r="O316" s="72"/>
      <c r="P316" s="196">
        <f>O316*H316</f>
        <v>0</v>
      </c>
      <c r="Q316" s="196">
        <v>0.1295</v>
      </c>
      <c r="R316" s="196">
        <f>Q316*H316</f>
        <v>1.554</v>
      </c>
      <c r="S316" s="196">
        <v>0</v>
      </c>
      <c r="T316" s="197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198" t="s">
        <v>148</v>
      </c>
      <c r="AT316" s="198" t="s">
        <v>143</v>
      </c>
      <c r="AU316" s="198" t="s">
        <v>87</v>
      </c>
      <c r="AY316" s="18" t="s">
        <v>141</v>
      </c>
      <c r="BE316" s="199">
        <f>IF(N316="základní",J316,0)</f>
        <v>0</v>
      </c>
      <c r="BF316" s="199">
        <f>IF(N316="snížená",J316,0)</f>
        <v>0</v>
      </c>
      <c r="BG316" s="199">
        <f>IF(N316="zákl. přenesená",J316,0)</f>
        <v>0</v>
      </c>
      <c r="BH316" s="199">
        <f>IF(N316="sníž. přenesená",J316,0)</f>
        <v>0</v>
      </c>
      <c r="BI316" s="199">
        <f>IF(N316="nulová",J316,0)</f>
        <v>0</v>
      </c>
      <c r="BJ316" s="18" t="s">
        <v>85</v>
      </c>
      <c r="BK316" s="199">
        <f>ROUND(I316*H316,2)</f>
        <v>0</v>
      </c>
      <c r="BL316" s="18" t="s">
        <v>148</v>
      </c>
      <c r="BM316" s="198" t="s">
        <v>364</v>
      </c>
    </row>
    <row r="317" spans="1:65" s="2" customFormat="1" ht="29.25">
      <c r="A317" s="35"/>
      <c r="B317" s="36"/>
      <c r="C317" s="37"/>
      <c r="D317" s="200" t="s">
        <v>150</v>
      </c>
      <c r="E317" s="37"/>
      <c r="F317" s="201" t="s">
        <v>365</v>
      </c>
      <c r="G317" s="37"/>
      <c r="H317" s="37"/>
      <c r="I317" s="202"/>
      <c r="J317" s="37"/>
      <c r="K317" s="37"/>
      <c r="L317" s="40"/>
      <c r="M317" s="203"/>
      <c r="N317" s="204"/>
      <c r="O317" s="72"/>
      <c r="P317" s="72"/>
      <c r="Q317" s="72"/>
      <c r="R317" s="72"/>
      <c r="S317" s="72"/>
      <c r="T317" s="73"/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T317" s="18" t="s">
        <v>150</v>
      </c>
      <c r="AU317" s="18" t="s">
        <v>87</v>
      </c>
    </row>
    <row r="318" spans="1:65" s="14" customFormat="1" ht="11.25">
      <c r="B318" s="215"/>
      <c r="C318" s="216"/>
      <c r="D318" s="200" t="s">
        <v>152</v>
      </c>
      <c r="E318" s="217" t="s">
        <v>1</v>
      </c>
      <c r="F318" s="218" t="s">
        <v>366</v>
      </c>
      <c r="G318" s="216"/>
      <c r="H318" s="219">
        <v>12</v>
      </c>
      <c r="I318" s="220"/>
      <c r="J318" s="216"/>
      <c r="K318" s="216"/>
      <c r="L318" s="221"/>
      <c r="M318" s="222"/>
      <c r="N318" s="223"/>
      <c r="O318" s="223"/>
      <c r="P318" s="223"/>
      <c r="Q318" s="223"/>
      <c r="R318" s="223"/>
      <c r="S318" s="223"/>
      <c r="T318" s="224"/>
      <c r="AT318" s="225" t="s">
        <v>152</v>
      </c>
      <c r="AU318" s="225" t="s">
        <v>87</v>
      </c>
      <c r="AV318" s="14" t="s">
        <v>87</v>
      </c>
      <c r="AW318" s="14" t="s">
        <v>34</v>
      </c>
      <c r="AX318" s="14" t="s">
        <v>85</v>
      </c>
      <c r="AY318" s="225" t="s">
        <v>141</v>
      </c>
    </row>
    <row r="319" spans="1:65" s="2" customFormat="1" ht="16.5" customHeight="1">
      <c r="A319" s="35"/>
      <c r="B319" s="36"/>
      <c r="C319" s="248" t="s">
        <v>367</v>
      </c>
      <c r="D319" s="248" t="s">
        <v>248</v>
      </c>
      <c r="E319" s="249" t="s">
        <v>368</v>
      </c>
      <c r="F319" s="250" t="s">
        <v>369</v>
      </c>
      <c r="G319" s="251" t="s">
        <v>336</v>
      </c>
      <c r="H319" s="252">
        <v>12.24</v>
      </c>
      <c r="I319" s="253"/>
      <c r="J319" s="254">
        <f>ROUND(I319*H319,2)</f>
        <v>0</v>
      </c>
      <c r="K319" s="250" t="s">
        <v>147</v>
      </c>
      <c r="L319" s="255"/>
      <c r="M319" s="256" t="s">
        <v>1</v>
      </c>
      <c r="N319" s="257" t="s">
        <v>42</v>
      </c>
      <c r="O319" s="72"/>
      <c r="P319" s="196">
        <f>O319*H319</f>
        <v>0</v>
      </c>
      <c r="Q319" s="196">
        <v>4.4999999999999998E-2</v>
      </c>
      <c r="R319" s="196">
        <f>Q319*H319</f>
        <v>0.55079999999999996</v>
      </c>
      <c r="S319" s="196">
        <v>0</v>
      </c>
      <c r="T319" s="197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198" t="s">
        <v>200</v>
      </c>
      <c r="AT319" s="198" t="s">
        <v>248</v>
      </c>
      <c r="AU319" s="198" t="s">
        <v>87</v>
      </c>
      <c r="AY319" s="18" t="s">
        <v>141</v>
      </c>
      <c r="BE319" s="199">
        <f>IF(N319="základní",J319,0)</f>
        <v>0</v>
      </c>
      <c r="BF319" s="199">
        <f>IF(N319="snížená",J319,0)</f>
        <v>0</v>
      </c>
      <c r="BG319" s="199">
        <f>IF(N319="zákl. přenesená",J319,0)</f>
        <v>0</v>
      </c>
      <c r="BH319" s="199">
        <f>IF(N319="sníž. přenesená",J319,0)</f>
        <v>0</v>
      </c>
      <c r="BI319" s="199">
        <f>IF(N319="nulová",J319,0)</f>
        <v>0</v>
      </c>
      <c r="BJ319" s="18" t="s">
        <v>85</v>
      </c>
      <c r="BK319" s="199">
        <f>ROUND(I319*H319,2)</f>
        <v>0</v>
      </c>
      <c r="BL319" s="18" t="s">
        <v>148</v>
      </c>
      <c r="BM319" s="198" t="s">
        <v>370</v>
      </c>
    </row>
    <row r="320" spans="1:65" s="2" customFormat="1" ht="11.25">
      <c r="A320" s="35"/>
      <c r="B320" s="36"/>
      <c r="C320" s="37"/>
      <c r="D320" s="200" t="s">
        <v>150</v>
      </c>
      <c r="E320" s="37"/>
      <c r="F320" s="201" t="s">
        <v>369</v>
      </c>
      <c r="G320" s="37"/>
      <c r="H320" s="37"/>
      <c r="I320" s="202"/>
      <c r="J320" s="37"/>
      <c r="K320" s="37"/>
      <c r="L320" s="40"/>
      <c r="M320" s="203"/>
      <c r="N320" s="204"/>
      <c r="O320" s="72"/>
      <c r="P320" s="72"/>
      <c r="Q320" s="72"/>
      <c r="R320" s="72"/>
      <c r="S320" s="72"/>
      <c r="T320" s="73"/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T320" s="18" t="s">
        <v>150</v>
      </c>
      <c r="AU320" s="18" t="s">
        <v>87</v>
      </c>
    </row>
    <row r="321" spans="1:65" s="14" customFormat="1" ht="11.25">
      <c r="B321" s="215"/>
      <c r="C321" s="216"/>
      <c r="D321" s="200" t="s">
        <v>152</v>
      </c>
      <c r="E321" s="216"/>
      <c r="F321" s="218" t="s">
        <v>371</v>
      </c>
      <c r="G321" s="216"/>
      <c r="H321" s="219">
        <v>12.24</v>
      </c>
      <c r="I321" s="220"/>
      <c r="J321" s="216"/>
      <c r="K321" s="216"/>
      <c r="L321" s="221"/>
      <c r="M321" s="222"/>
      <c r="N321" s="223"/>
      <c r="O321" s="223"/>
      <c r="P321" s="223"/>
      <c r="Q321" s="223"/>
      <c r="R321" s="223"/>
      <c r="S321" s="223"/>
      <c r="T321" s="224"/>
      <c r="AT321" s="225" t="s">
        <v>152</v>
      </c>
      <c r="AU321" s="225" t="s">
        <v>87</v>
      </c>
      <c r="AV321" s="14" t="s">
        <v>87</v>
      </c>
      <c r="AW321" s="14" t="s">
        <v>4</v>
      </c>
      <c r="AX321" s="14" t="s">
        <v>85</v>
      </c>
      <c r="AY321" s="225" t="s">
        <v>141</v>
      </c>
    </row>
    <row r="322" spans="1:65" s="12" customFormat="1" ht="22.9" customHeight="1">
      <c r="B322" s="171"/>
      <c r="C322" s="172"/>
      <c r="D322" s="173" t="s">
        <v>76</v>
      </c>
      <c r="E322" s="185" t="s">
        <v>187</v>
      </c>
      <c r="F322" s="185" t="s">
        <v>372</v>
      </c>
      <c r="G322" s="172"/>
      <c r="H322" s="172"/>
      <c r="I322" s="175"/>
      <c r="J322" s="186">
        <f>BK322</f>
        <v>0</v>
      </c>
      <c r="K322" s="172"/>
      <c r="L322" s="177"/>
      <c r="M322" s="178"/>
      <c r="N322" s="179"/>
      <c r="O322" s="179"/>
      <c r="P322" s="180">
        <f>SUM(P323:P403)</f>
        <v>0</v>
      </c>
      <c r="Q322" s="179"/>
      <c r="R322" s="180">
        <f>SUM(R323:R403)</f>
        <v>45.557539809999987</v>
      </c>
      <c r="S322" s="179"/>
      <c r="T322" s="181">
        <f>SUM(T323:T403)</f>
        <v>0</v>
      </c>
      <c r="AR322" s="182" t="s">
        <v>85</v>
      </c>
      <c r="AT322" s="183" t="s">
        <v>76</v>
      </c>
      <c r="AU322" s="183" t="s">
        <v>85</v>
      </c>
      <c r="AY322" s="182" t="s">
        <v>141</v>
      </c>
      <c r="BK322" s="184">
        <f>SUM(BK323:BK403)</f>
        <v>0</v>
      </c>
    </row>
    <row r="323" spans="1:65" s="2" customFormat="1" ht="24.2" customHeight="1">
      <c r="A323" s="35"/>
      <c r="B323" s="36"/>
      <c r="C323" s="187" t="s">
        <v>373</v>
      </c>
      <c r="D323" s="187" t="s">
        <v>143</v>
      </c>
      <c r="E323" s="188" t="s">
        <v>374</v>
      </c>
      <c r="F323" s="189" t="s">
        <v>375</v>
      </c>
      <c r="G323" s="190" t="s">
        <v>146</v>
      </c>
      <c r="H323" s="191">
        <v>28.152000000000001</v>
      </c>
      <c r="I323" s="192"/>
      <c r="J323" s="193">
        <f>ROUND(I323*H323,2)</f>
        <v>0</v>
      </c>
      <c r="K323" s="189" t="s">
        <v>147</v>
      </c>
      <c r="L323" s="40"/>
      <c r="M323" s="194" t="s">
        <v>1</v>
      </c>
      <c r="N323" s="195" t="s">
        <v>42</v>
      </c>
      <c r="O323" s="72"/>
      <c r="P323" s="196">
        <f>O323*H323</f>
        <v>0</v>
      </c>
      <c r="Q323" s="196">
        <v>2.5999999999999998E-4</v>
      </c>
      <c r="R323" s="196">
        <f>Q323*H323</f>
        <v>7.3195199999999995E-3</v>
      </c>
      <c r="S323" s="196">
        <v>0</v>
      </c>
      <c r="T323" s="197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198" t="s">
        <v>148</v>
      </c>
      <c r="AT323" s="198" t="s">
        <v>143</v>
      </c>
      <c r="AU323" s="198" t="s">
        <v>87</v>
      </c>
      <c r="AY323" s="18" t="s">
        <v>141</v>
      </c>
      <c r="BE323" s="199">
        <f>IF(N323="základní",J323,0)</f>
        <v>0</v>
      </c>
      <c r="BF323" s="199">
        <f>IF(N323="snížená",J323,0)</f>
        <v>0</v>
      </c>
      <c r="BG323" s="199">
        <f>IF(N323="zákl. přenesená",J323,0)</f>
        <v>0</v>
      </c>
      <c r="BH323" s="199">
        <f>IF(N323="sníž. přenesená",J323,0)</f>
        <v>0</v>
      </c>
      <c r="BI323" s="199">
        <f>IF(N323="nulová",J323,0)</f>
        <v>0</v>
      </c>
      <c r="BJ323" s="18" t="s">
        <v>85</v>
      </c>
      <c r="BK323" s="199">
        <f>ROUND(I323*H323,2)</f>
        <v>0</v>
      </c>
      <c r="BL323" s="18" t="s">
        <v>148</v>
      </c>
      <c r="BM323" s="198" t="s">
        <v>376</v>
      </c>
    </row>
    <row r="324" spans="1:65" s="2" customFormat="1" ht="19.5">
      <c r="A324" s="35"/>
      <c r="B324" s="36"/>
      <c r="C324" s="37"/>
      <c r="D324" s="200" t="s">
        <v>150</v>
      </c>
      <c r="E324" s="37"/>
      <c r="F324" s="201" t="s">
        <v>377</v>
      </c>
      <c r="G324" s="37"/>
      <c r="H324" s="37"/>
      <c r="I324" s="202"/>
      <c r="J324" s="37"/>
      <c r="K324" s="37"/>
      <c r="L324" s="40"/>
      <c r="M324" s="203"/>
      <c r="N324" s="204"/>
      <c r="O324" s="72"/>
      <c r="P324" s="72"/>
      <c r="Q324" s="72"/>
      <c r="R324" s="72"/>
      <c r="S324" s="72"/>
      <c r="T324" s="73"/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T324" s="18" t="s">
        <v>150</v>
      </c>
      <c r="AU324" s="18" t="s">
        <v>87</v>
      </c>
    </row>
    <row r="325" spans="1:65" s="14" customFormat="1" ht="11.25">
      <c r="B325" s="215"/>
      <c r="C325" s="216"/>
      <c r="D325" s="200" t="s">
        <v>152</v>
      </c>
      <c r="E325" s="217" t="s">
        <v>1</v>
      </c>
      <c r="F325" s="218" t="s">
        <v>378</v>
      </c>
      <c r="G325" s="216"/>
      <c r="H325" s="219">
        <v>13.183</v>
      </c>
      <c r="I325" s="220"/>
      <c r="J325" s="216"/>
      <c r="K325" s="216"/>
      <c r="L325" s="221"/>
      <c r="M325" s="222"/>
      <c r="N325" s="223"/>
      <c r="O325" s="223"/>
      <c r="P325" s="223"/>
      <c r="Q325" s="223"/>
      <c r="R325" s="223"/>
      <c r="S325" s="223"/>
      <c r="T325" s="224"/>
      <c r="AT325" s="225" t="s">
        <v>152</v>
      </c>
      <c r="AU325" s="225" t="s">
        <v>87</v>
      </c>
      <c r="AV325" s="14" t="s">
        <v>87</v>
      </c>
      <c r="AW325" s="14" t="s">
        <v>34</v>
      </c>
      <c r="AX325" s="14" t="s">
        <v>77</v>
      </c>
      <c r="AY325" s="225" t="s">
        <v>141</v>
      </c>
    </row>
    <row r="326" spans="1:65" s="14" customFormat="1" ht="11.25">
      <c r="B326" s="215"/>
      <c r="C326" s="216"/>
      <c r="D326" s="200" t="s">
        <v>152</v>
      </c>
      <c r="E326" s="217" t="s">
        <v>1</v>
      </c>
      <c r="F326" s="218" t="s">
        <v>379</v>
      </c>
      <c r="G326" s="216"/>
      <c r="H326" s="219">
        <v>14.968999999999999</v>
      </c>
      <c r="I326" s="220"/>
      <c r="J326" s="216"/>
      <c r="K326" s="216"/>
      <c r="L326" s="221"/>
      <c r="M326" s="222"/>
      <c r="N326" s="223"/>
      <c r="O326" s="223"/>
      <c r="P326" s="223"/>
      <c r="Q326" s="223"/>
      <c r="R326" s="223"/>
      <c r="S326" s="223"/>
      <c r="T326" s="224"/>
      <c r="AT326" s="225" t="s">
        <v>152</v>
      </c>
      <c r="AU326" s="225" t="s">
        <v>87</v>
      </c>
      <c r="AV326" s="14" t="s">
        <v>87</v>
      </c>
      <c r="AW326" s="14" t="s">
        <v>34</v>
      </c>
      <c r="AX326" s="14" t="s">
        <v>77</v>
      </c>
      <c r="AY326" s="225" t="s">
        <v>141</v>
      </c>
    </row>
    <row r="327" spans="1:65" s="16" customFormat="1" ht="11.25">
      <c r="B327" s="237"/>
      <c r="C327" s="238"/>
      <c r="D327" s="200" t="s">
        <v>152</v>
      </c>
      <c r="E327" s="239" t="s">
        <v>1</v>
      </c>
      <c r="F327" s="240" t="s">
        <v>174</v>
      </c>
      <c r="G327" s="238"/>
      <c r="H327" s="241">
        <v>28.152000000000001</v>
      </c>
      <c r="I327" s="242"/>
      <c r="J327" s="238"/>
      <c r="K327" s="238"/>
      <c r="L327" s="243"/>
      <c r="M327" s="244"/>
      <c r="N327" s="245"/>
      <c r="O327" s="245"/>
      <c r="P327" s="245"/>
      <c r="Q327" s="245"/>
      <c r="R327" s="245"/>
      <c r="S327" s="245"/>
      <c r="T327" s="246"/>
      <c r="AT327" s="247" t="s">
        <v>152</v>
      </c>
      <c r="AU327" s="247" t="s">
        <v>87</v>
      </c>
      <c r="AV327" s="16" t="s">
        <v>148</v>
      </c>
      <c r="AW327" s="16" t="s">
        <v>34</v>
      </c>
      <c r="AX327" s="16" t="s">
        <v>85</v>
      </c>
      <c r="AY327" s="247" t="s">
        <v>141</v>
      </c>
    </row>
    <row r="328" spans="1:65" s="2" customFormat="1" ht="24.2" customHeight="1">
      <c r="A328" s="35"/>
      <c r="B328" s="36"/>
      <c r="C328" s="187" t="s">
        <v>380</v>
      </c>
      <c r="D328" s="187" t="s">
        <v>143</v>
      </c>
      <c r="E328" s="188" t="s">
        <v>381</v>
      </c>
      <c r="F328" s="189" t="s">
        <v>382</v>
      </c>
      <c r="G328" s="190" t="s">
        <v>383</v>
      </c>
      <c r="H328" s="191">
        <v>12</v>
      </c>
      <c r="I328" s="192"/>
      <c r="J328" s="193">
        <f>ROUND(I328*H328,2)</f>
        <v>0</v>
      </c>
      <c r="K328" s="189" t="s">
        <v>147</v>
      </c>
      <c r="L328" s="40"/>
      <c r="M328" s="194" t="s">
        <v>1</v>
      </c>
      <c r="N328" s="195" t="s">
        <v>42</v>
      </c>
      <c r="O328" s="72"/>
      <c r="P328" s="196">
        <f>O328*H328</f>
        <v>0</v>
      </c>
      <c r="Q328" s="196">
        <v>4.1500000000000002E-2</v>
      </c>
      <c r="R328" s="196">
        <f>Q328*H328</f>
        <v>0.498</v>
      </c>
      <c r="S328" s="196">
        <v>0</v>
      </c>
      <c r="T328" s="197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198" t="s">
        <v>148</v>
      </c>
      <c r="AT328" s="198" t="s">
        <v>143</v>
      </c>
      <c r="AU328" s="198" t="s">
        <v>87</v>
      </c>
      <c r="AY328" s="18" t="s">
        <v>141</v>
      </c>
      <c r="BE328" s="199">
        <f>IF(N328="základní",J328,0)</f>
        <v>0</v>
      </c>
      <c r="BF328" s="199">
        <f>IF(N328="snížená",J328,0)</f>
        <v>0</v>
      </c>
      <c r="BG328" s="199">
        <f>IF(N328="zákl. přenesená",J328,0)</f>
        <v>0</v>
      </c>
      <c r="BH328" s="199">
        <f>IF(N328="sníž. přenesená",J328,0)</f>
        <v>0</v>
      </c>
      <c r="BI328" s="199">
        <f>IF(N328="nulová",J328,0)</f>
        <v>0</v>
      </c>
      <c r="BJ328" s="18" t="s">
        <v>85</v>
      </c>
      <c r="BK328" s="199">
        <f>ROUND(I328*H328,2)</f>
        <v>0</v>
      </c>
      <c r="BL328" s="18" t="s">
        <v>148</v>
      </c>
      <c r="BM328" s="198" t="s">
        <v>384</v>
      </c>
    </row>
    <row r="329" spans="1:65" s="2" customFormat="1" ht="19.5">
      <c r="A329" s="35"/>
      <c r="B329" s="36"/>
      <c r="C329" s="37"/>
      <c r="D329" s="200" t="s">
        <v>150</v>
      </c>
      <c r="E329" s="37"/>
      <c r="F329" s="201" t="s">
        <v>385</v>
      </c>
      <c r="G329" s="37"/>
      <c r="H329" s="37"/>
      <c r="I329" s="202"/>
      <c r="J329" s="37"/>
      <c r="K329" s="37"/>
      <c r="L329" s="40"/>
      <c r="M329" s="203"/>
      <c r="N329" s="204"/>
      <c r="O329" s="72"/>
      <c r="P329" s="72"/>
      <c r="Q329" s="72"/>
      <c r="R329" s="72"/>
      <c r="S329" s="72"/>
      <c r="T329" s="73"/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T329" s="18" t="s">
        <v>150</v>
      </c>
      <c r="AU329" s="18" t="s">
        <v>87</v>
      </c>
    </row>
    <row r="330" spans="1:65" s="13" customFormat="1" ht="11.25">
      <c r="B330" s="205"/>
      <c r="C330" s="206"/>
      <c r="D330" s="200" t="s">
        <v>152</v>
      </c>
      <c r="E330" s="207" t="s">
        <v>1</v>
      </c>
      <c r="F330" s="208" t="s">
        <v>386</v>
      </c>
      <c r="G330" s="206"/>
      <c r="H330" s="207" t="s">
        <v>1</v>
      </c>
      <c r="I330" s="209"/>
      <c r="J330" s="206"/>
      <c r="K330" s="206"/>
      <c r="L330" s="210"/>
      <c r="M330" s="211"/>
      <c r="N330" s="212"/>
      <c r="O330" s="212"/>
      <c r="P330" s="212"/>
      <c r="Q330" s="212"/>
      <c r="R330" s="212"/>
      <c r="S330" s="212"/>
      <c r="T330" s="213"/>
      <c r="AT330" s="214" t="s">
        <v>152</v>
      </c>
      <c r="AU330" s="214" t="s">
        <v>87</v>
      </c>
      <c r="AV330" s="13" t="s">
        <v>85</v>
      </c>
      <c r="AW330" s="13" t="s">
        <v>34</v>
      </c>
      <c r="AX330" s="13" t="s">
        <v>77</v>
      </c>
      <c r="AY330" s="214" t="s">
        <v>141</v>
      </c>
    </row>
    <row r="331" spans="1:65" s="14" customFormat="1" ht="11.25">
      <c r="B331" s="215"/>
      <c r="C331" s="216"/>
      <c r="D331" s="200" t="s">
        <v>152</v>
      </c>
      <c r="E331" s="217" t="s">
        <v>1</v>
      </c>
      <c r="F331" s="218" t="s">
        <v>387</v>
      </c>
      <c r="G331" s="216"/>
      <c r="H331" s="219">
        <v>12</v>
      </c>
      <c r="I331" s="220"/>
      <c r="J331" s="216"/>
      <c r="K331" s="216"/>
      <c r="L331" s="221"/>
      <c r="M331" s="222"/>
      <c r="N331" s="223"/>
      <c r="O331" s="223"/>
      <c r="P331" s="223"/>
      <c r="Q331" s="223"/>
      <c r="R331" s="223"/>
      <c r="S331" s="223"/>
      <c r="T331" s="224"/>
      <c r="AT331" s="225" t="s">
        <v>152</v>
      </c>
      <c r="AU331" s="225" t="s">
        <v>87</v>
      </c>
      <c r="AV331" s="14" t="s">
        <v>87</v>
      </c>
      <c r="AW331" s="14" t="s">
        <v>34</v>
      </c>
      <c r="AX331" s="14" t="s">
        <v>85</v>
      </c>
      <c r="AY331" s="225" t="s">
        <v>141</v>
      </c>
    </row>
    <row r="332" spans="1:65" s="2" customFormat="1" ht="24.2" customHeight="1">
      <c r="A332" s="35"/>
      <c r="B332" s="36"/>
      <c r="C332" s="187" t="s">
        <v>388</v>
      </c>
      <c r="D332" s="187" t="s">
        <v>143</v>
      </c>
      <c r="E332" s="188" t="s">
        <v>389</v>
      </c>
      <c r="F332" s="189" t="s">
        <v>390</v>
      </c>
      <c r="G332" s="190" t="s">
        <v>146</v>
      </c>
      <c r="H332" s="191">
        <v>13.183</v>
      </c>
      <c r="I332" s="192"/>
      <c r="J332" s="193">
        <f>ROUND(I332*H332,2)</f>
        <v>0</v>
      </c>
      <c r="K332" s="189" t="s">
        <v>391</v>
      </c>
      <c r="L332" s="40"/>
      <c r="M332" s="194" t="s">
        <v>1</v>
      </c>
      <c r="N332" s="195" t="s">
        <v>42</v>
      </c>
      <c r="O332" s="72"/>
      <c r="P332" s="196">
        <f>O332*H332</f>
        <v>0</v>
      </c>
      <c r="Q332" s="196">
        <v>3.3579999999999999E-2</v>
      </c>
      <c r="R332" s="196">
        <f>Q332*H332</f>
        <v>0.44268513999999998</v>
      </c>
      <c r="S332" s="196">
        <v>0</v>
      </c>
      <c r="T332" s="197">
        <f>S332*H332</f>
        <v>0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198" t="s">
        <v>148</v>
      </c>
      <c r="AT332" s="198" t="s">
        <v>143</v>
      </c>
      <c r="AU332" s="198" t="s">
        <v>87</v>
      </c>
      <c r="AY332" s="18" t="s">
        <v>141</v>
      </c>
      <c r="BE332" s="199">
        <f>IF(N332="základní",J332,0)</f>
        <v>0</v>
      </c>
      <c r="BF332" s="199">
        <f>IF(N332="snížená",J332,0)</f>
        <v>0</v>
      </c>
      <c r="BG332" s="199">
        <f>IF(N332="zákl. přenesená",J332,0)</f>
        <v>0</v>
      </c>
      <c r="BH332" s="199">
        <f>IF(N332="sníž. přenesená",J332,0)</f>
        <v>0</v>
      </c>
      <c r="BI332" s="199">
        <f>IF(N332="nulová",J332,0)</f>
        <v>0</v>
      </c>
      <c r="BJ332" s="18" t="s">
        <v>85</v>
      </c>
      <c r="BK332" s="199">
        <f>ROUND(I332*H332,2)</f>
        <v>0</v>
      </c>
      <c r="BL332" s="18" t="s">
        <v>148</v>
      </c>
      <c r="BM332" s="198" t="s">
        <v>392</v>
      </c>
    </row>
    <row r="333" spans="1:65" s="2" customFormat="1" ht="11.25">
      <c r="A333" s="35"/>
      <c r="B333" s="36"/>
      <c r="C333" s="37"/>
      <c r="D333" s="200" t="s">
        <v>150</v>
      </c>
      <c r="E333" s="37"/>
      <c r="F333" s="201" t="s">
        <v>393</v>
      </c>
      <c r="G333" s="37"/>
      <c r="H333" s="37"/>
      <c r="I333" s="202"/>
      <c r="J333" s="37"/>
      <c r="K333" s="37"/>
      <c r="L333" s="40"/>
      <c r="M333" s="203"/>
      <c r="N333" s="204"/>
      <c r="O333" s="72"/>
      <c r="P333" s="72"/>
      <c r="Q333" s="72"/>
      <c r="R333" s="72"/>
      <c r="S333" s="72"/>
      <c r="T333" s="73"/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T333" s="18" t="s">
        <v>150</v>
      </c>
      <c r="AU333" s="18" t="s">
        <v>87</v>
      </c>
    </row>
    <row r="334" spans="1:65" s="13" customFormat="1" ht="11.25">
      <c r="B334" s="205"/>
      <c r="C334" s="206"/>
      <c r="D334" s="200" t="s">
        <v>152</v>
      </c>
      <c r="E334" s="207" t="s">
        <v>1</v>
      </c>
      <c r="F334" s="208" t="s">
        <v>394</v>
      </c>
      <c r="G334" s="206"/>
      <c r="H334" s="207" t="s">
        <v>1</v>
      </c>
      <c r="I334" s="209"/>
      <c r="J334" s="206"/>
      <c r="K334" s="206"/>
      <c r="L334" s="210"/>
      <c r="M334" s="211"/>
      <c r="N334" s="212"/>
      <c r="O334" s="212"/>
      <c r="P334" s="212"/>
      <c r="Q334" s="212"/>
      <c r="R334" s="212"/>
      <c r="S334" s="212"/>
      <c r="T334" s="213"/>
      <c r="AT334" s="214" t="s">
        <v>152</v>
      </c>
      <c r="AU334" s="214" t="s">
        <v>87</v>
      </c>
      <c r="AV334" s="13" t="s">
        <v>85</v>
      </c>
      <c r="AW334" s="13" t="s">
        <v>34</v>
      </c>
      <c r="AX334" s="13" t="s">
        <v>77</v>
      </c>
      <c r="AY334" s="214" t="s">
        <v>141</v>
      </c>
    </row>
    <row r="335" spans="1:65" s="13" customFormat="1" ht="11.25">
      <c r="B335" s="205"/>
      <c r="C335" s="206"/>
      <c r="D335" s="200" t="s">
        <v>152</v>
      </c>
      <c r="E335" s="207" t="s">
        <v>1</v>
      </c>
      <c r="F335" s="208" t="s">
        <v>395</v>
      </c>
      <c r="G335" s="206"/>
      <c r="H335" s="207" t="s">
        <v>1</v>
      </c>
      <c r="I335" s="209"/>
      <c r="J335" s="206"/>
      <c r="K335" s="206"/>
      <c r="L335" s="210"/>
      <c r="M335" s="211"/>
      <c r="N335" s="212"/>
      <c r="O335" s="212"/>
      <c r="P335" s="212"/>
      <c r="Q335" s="212"/>
      <c r="R335" s="212"/>
      <c r="S335" s="212"/>
      <c r="T335" s="213"/>
      <c r="AT335" s="214" t="s">
        <v>152</v>
      </c>
      <c r="AU335" s="214" t="s">
        <v>87</v>
      </c>
      <c r="AV335" s="13" t="s">
        <v>85</v>
      </c>
      <c r="AW335" s="13" t="s">
        <v>34</v>
      </c>
      <c r="AX335" s="13" t="s">
        <v>77</v>
      </c>
      <c r="AY335" s="214" t="s">
        <v>141</v>
      </c>
    </row>
    <row r="336" spans="1:65" s="14" customFormat="1" ht="11.25">
      <c r="B336" s="215"/>
      <c r="C336" s="216"/>
      <c r="D336" s="200" t="s">
        <v>152</v>
      </c>
      <c r="E336" s="217" t="s">
        <v>1</v>
      </c>
      <c r="F336" s="218" t="s">
        <v>396</v>
      </c>
      <c r="G336" s="216"/>
      <c r="H336" s="219">
        <v>2.6349999999999998</v>
      </c>
      <c r="I336" s="220"/>
      <c r="J336" s="216"/>
      <c r="K336" s="216"/>
      <c r="L336" s="221"/>
      <c r="M336" s="222"/>
      <c r="N336" s="223"/>
      <c r="O336" s="223"/>
      <c r="P336" s="223"/>
      <c r="Q336" s="223"/>
      <c r="R336" s="223"/>
      <c r="S336" s="223"/>
      <c r="T336" s="224"/>
      <c r="AT336" s="225" t="s">
        <v>152</v>
      </c>
      <c r="AU336" s="225" t="s">
        <v>87</v>
      </c>
      <c r="AV336" s="14" t="s">
        <v>87</v>
      </c>
      <c r="AW336" s="14" t="s">
        <v>34</v>
      </c>
      <c r="AX336" s="14" t="s">
        <v>77</v>
      </c>
      <c r="AY336" s="225" t="s">
        <v>141</v>
      </c>
    </row>
    <row r="337" spans="1:65" s="14" customFormat="1" ht="11.25">
      <c r="B337" s="215"/>
      <c r="C337" s="216"/>
      <c r="D337" s="200" t="s">
        <v>152</v>
      </c>
      <c r="E337" s="217" t="s">
        <v>1</v>
      </c>
      <c r="F337" s="218" t="s">
        <v>397</v>
      </c>
      <c r="G337" s="216"/>
      <c r="H337" s="219">
        <v>8.1</v>
      </c>
      <c r="I337" s="220"/>
      <c r="J337" s="216"/>
      <c r="K337" s="216"/>
      <c r="L337" s="221"/>
      <c r="M337" s="222"/>
      <c r="N337" s="223"/>
      <c r="O337" s="223"/>
      <c r="P337" s="223"/>
      <c r="Q337" s="223"/>
      <c r="R337" s="223"/>
      <c r="S337" s="223"/>
      <c r="T337" s="224"/>
      <c r="AT337" s="225" t="s">
        <v>152</v>
      </c>
      <c r="AU337" s="225" t="s">
        <v>87</v>
      </c>
      <c r="AV337" s="14" t="s">
        <v>87</v>
      </c>
      <c r="AW337" s="14" t="s">
        <v>34</v>
      </c>
      <c r="AX337" s="14" t="s">
        <v>77</v>
      </c>
      <c r="AY337" s="225" t="s">
        <v>141</v>
      </c>
    </row>
    <row r="338" spans="1:65" s="14" customFormat="1" ht="11.25">
      <c r="B338" s="215"/>
      <c r="C338" s="216"/>
      <c r="D338" s="200" t="s">
        <v>152</v>
      </c>
      <c r="E338" s="217" t="s">
        <v>1</v>
      </c>
      <c r="F338" s="218" t="s">
        <v>398</v>
      </c>
      <c r="G338" s="216"/>
      <c r="H338" s="219">
        <v>2.448</v>
      </c>
      <c r="I338" s="220"/>
      <c r="J338" s="216"/>
      <c r="K338" s="216"/>
      <c r="L338" s="221"/>
      <c r="M338" s="222"/>
      <c r="N338" s="223"/>
      <c r="O338" s="223"/>
      <c r="P338" s="223"/>
      <c r="Q338" s="223"/>
      <c r="R338" s="223"/>
      <c r="S338" s="223"/>
      <c r="T338" s="224"/>
      <c r="AT338" s="225" t="s">
        <v>152</v>
      </c>
      <c r="AU338" s="225" t="s">
        <v>87</v>
      </c>
      <c r="AV338" s="14" t="s">
        <v>87</v>
      </c>
      <c r="AW338" s="14" t="s">
        <v>34</v>
      </c>
      <c r="AX338" s="14" t="s">
        <v>77</v>
      </c>
      <c r="AY338" s="225" t="s">
        <v>141</v>
      </c>
    </row>
    <row r="339" spans="1:65" s="16" customFormat="1" ht="11.25">
      <c r="B339" s="237"/>
      <c r="C339" s="238"/>
      <c r="D339" s="200" t="s">
        <v>152</v>
      </c>
      <c r="E339" s="239" t="s">
        <v>1</v>
      </c>
      <c r="F339" s="240" t="s">
        <v>174</v>
      </c>
      <c r="G339" s="238"/>
      <c r="H339" s="241">
        <v>13.183</v>
      </c>
      <c r="I339" s="242"/>
      <c r="J339" s="238"/>
      <c r="K339" s="238"/>
      <c r="L339" s="243"/>
      <c r="M339" s="244"/>
      <c r="N339" s="245"/>
      <c r="O339" s="245"/>
      <c r="P339" s="245"/>
      <c r="Q339" s="245"/>
      <c r="R339" s="245"/>
      <c r="S339" s="245"/>
      <c r="T339" s="246"/>
      <c r="AT339" s="247" t="s">
        <v>152</v>
      </c>
      <c r="AU339" s="247" t="s">
        <v>87</v>
      </c>
      <c r="AV339" s="16" t="s">
        <v>148</v>
      </c>
      <c r="AW339" s="16" t="s">
        <v>34</v>
      </c>
      <c r="AX339" s="16" t="s">
        <v>85</v>
      </c>
      <c r="AY339" s="247" t="s">
        <v>141</v>
      </c>
    </row>
    <row r="340" spans="1:65" s="2" customFormat="1" ht="24.2" customHeight="1">
      <c r="A340" s="35"/>
      <c r="B340" s="36"/>
      <c r="C340" s="187" t="s">
        <v>399</v>
      </c>
      <c r="D340" s="187" t="s">
        <v>143</v>
      </c>
      <c r="E340" s="188" t="s">
        <v>400</v>
      </c>
      <c r="F340" s="189" t="s">
        <v>401</v>
      </c>
      <c r="G340" s="190" t="s">
        <v>336</v>
      </c>
      <c r="H340" s="191">
        <v>42.98</v>
      </c>
      <c r="I340" s="192"/>
      <c r="J340" s="193">
        <f>ROUND(I340*H340,2)</f>
        <v>0</v>
      </c>
      <c r="K340" s="189" t="s">
        <v>391</v>
      </c>
      <c r="L340" s="40"/>
      <c r="M340" s="194" t="s">
        <v>1</v>
      </c>
      <c r="N340" s="195" t="s">
        <v>42</v>
      </c>
      <c r="O340" s="72"/>
      <c r="P340" s="196">
        <f>O340*H340</f>
        <v>0</v>
      </c>
      <c r="Q340" s="196">
        <v>1.5E-3</v>
      </c>
      <c r="R340" s="196">
        <f>Q340*H340</f>
        <v>6.447E-2</v>
      </c>
      <c r="S340" s="196">
        <v>0</v>
      </c>
      <c r="T340" s="197">
        <f>S340*H340</f>
        <v>0</v>
      </c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R340" s="198" t="s">
        <v>148</v>
      </c>
      <c r="AT340" s="198" t="s">
        <v>143</v>
      </c>
      <c r="AU340" s="198" t="s">
        <v>87</v>
      </c>
      <c r="AY340" s="18" t="s">
        <v>141</v>
      </c>
      <c r="BE340" s="199">
        <f>IF(N340="základní",J340,0)</f>
        <v>0</v>
      </c>
      <c r="BF340" s="199">
        <f>IF(N340="snížená",J340,0)</f>
        <v>0</v>
      </c>
      <c r="BG340" s="199">
        <f>IF(N340="zákl. přenesená",J340,0)</f>
        <v>0</v>
      </c>
      <c r="BH340" s="199">
        <f>IF(N340="sníž. přenesená",J340,0)</f>
        <v>0</v>
      </c>
      <c r="BI340" s="199">
        <f>IF(N340="nulová",J340,0)</f>
        <v>0</v>
      </c>
      <c r="BJ340" s="18" t="s">
        <v>85</v>
      </c>
      <c r="BK340" s="199">
        <f>ROUND(I340*H340,2)</f>
        <v>0</v>
      </c>
      <c r="BL340" s="18" t="s">
        <v>148</v>
      </c>
      <c r="BM340" s="198" t="s">
        <v>402</v>
      </c>
    </row>
    <row r="341" spans="1:65" s="2" customFormat="1" ht="19.5">
      <c r="A341" s="35"/>
      <c r="B341" s="36"/>
      <c r="C341" s="37"/>
      <c r="D341" s="200" t="s">
        <v>150</v>
      </c>
      <c r="E341" s="37"/>
      <c r="F341" s="201" t="s">
        <v>403</v>
      </c>
      <c r="G341" s="37"/>
      <c r="H341" s="37"/>
      <c r="I341" s="202"/>
      <c r="J341" s="37"/>
      <c r="K341" s="37"/>
      <c r="L341" s="40"/>
      <c r="M341" s="203"/>
      <c r="N341" s="204"/>
      <c r="O341" s="72"/>
      <c r="P341" s="72"/>
      <c r="Q341" s="72"/>
      <c r="R341" s="72"/>
      <c r="S341" s="72"/>
      <c r="T341" s="73"/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T341" s="18" t="s">
        <v>150</v>
      </c>
      <c r="AU341" s="18" t="s">
        <v>87</v>
      </c>
    </row>
    <row r="342" spans="1:65" s="13" customFormat="1" ht="11.25">
      <c r="B342" s="205"/>
      <c r="C342" s="206"/>
      <c r="D342" s="200" t="s">
        <v>152</v>
      </c>
      <c r="E342" s="207" t="s">
        <v>1</v>
      </c>
      <c r="F342" s="208" t="s">
        <v>404</v>
      </c>
      <c r="G342" s="206"/>
      <c r="H342" s="207" t="s">
        <v>1</v>
      </c>
      <c r="I342" s="209"/>
      <c r="J342" s="206"/>
      <c r="K342" s="206"/>
      <c r="L342" s="210"/>
      <c r="M342" s="211"/>
      <c r="N342" s="212"/>
      <c r="O342" s="212"/>
      <c r="P342" s="212"/>
      <c r="Q342" s="212"/>
      <c r="R342" s="212"/>
      <c r="S342" s="212"/>
      <c r="T342" s="213"/>
      <c r="AT342" s="214" t="s">
        <v>152</v>
      </c>
      <c r="AU342" s="214" t="s">
        <v>87</v>
      </c>
      <c r="AV342" s="13" t="s">
        <v>85</v>
      </c>
      <c r="AW342" s="13" t="s">
        <v>34</v>
      </c>
      <c r="AX342" s="13" t="s">
        <v>77</v>
      </c>
      <c r="AY342" s="214" t="s">
        <v>141</v>
      </c>
    </row>
    <row r="343" spans="1:65" s="14" customFormat="1" ht="11.25">
      <c r="B343" s="215"/>
      <c r="C343" s="216"/>
      <c r="D343" s="200" t="s">
        <v>152</v>
      </c>
      <c r="E343" s="217" t="s">
        <v>1</v>
      </c>
      <c r="F343" s="218" t="s">
        <v>405</v>
      </c>
      <c r="G343" s="216"/>
      <c r="H343" s="219">
        <v>10.54</v>
      </c>
      <c r="I343" s="220"/>
      <c r="J343" s="216"/>
      <c r="K343" s="216"/>
      <c r="L343" s="221"/>
      <c r="M343" s="222"/>
      <c r="N343" s="223"/>
      <c r="O343" s="223"/>
      <c r="P343" s="223"/>
      <c r="Q343" s="223"/>
      <c r="R343" s="223"/>
      <c r="S343" s="223"/>
      <c r="T343" s="224"/>
      <c r="AT343" s="225" t="s">
        <v>152</v>
      </c>
      <c r="AU343" s="225" t="s">
        <v>87</v>
      </c>
      <c r="AV343" s="14" t="s">
        <v>87</v>
      </c>
      <c r="AW343" s="14" t="s">
        <v>34</v>
      </c>
      <c r="AX343" s="14" t="s">
        <v>77</v>
      </c>
      <c r="AY343" s="225" t="s">
        <v>141</v>
      </c>
    </row>
    <row r="344" spans="1:65" s="14" customFormat="1" ht="11.25">
      <c r="B344" s="215"/>
      <c r="C344" s="216"/>
      <c r="D344" s="200" t="s">
        <v>152</v>
      </c>
      <c r="E344" s="217" t="s">
        <v>1</v>
      </c>
      <c r="F344" s="218" t="s">
        <v>406</v>
      </c>
      <c r="G344" s="216"/>
      <c r="H344" s="219">
        <v>27</v>
      </c>
      <c r="I344" s="220"/>
      <c r="J344" s="216"/>
      <c r="K344" s="216"/>
      <c r="L344" s="221"/>
      <c r="M344" s="222"/>
      <c r="N344" s="223"/>
      <c r="O344" s="223"/>
      <c r="P344" s="223"/>
      <c r="Q344" s="223"/>
      <c r="R344" s="223"/>
      <c r="S344" s="223"/>
      <c r="T344" s="224"/>
      <c r="AT344" s="225" t="s">
        <v>152</v>
      </c>
      <c r="AU344" s="225" t="s">
        <v>87</v>
      </c>
      <c r="AV344" s="14" t="s">
        <v>87</v>
      </c>
      <c r="AW344" s="14" t="s">
        <v>34</v>
      </c>
      <c r="AX344" s="14" t="s">
        <v>77</v>
      </c>
      <c r="AY344" s="225" t="s">
        <v>141</v>
      </c>
    </row>
    <row r="345" spans="1:65" s="14" customFormat="1" ht="11.25">
      <c r="B345" s="215"/>
      <c r="C345" s="216"/>
      <c r="D345" s="200" t="s">
        <v>152</v>
      </c>
      <c r="E345" s="217" t="s">
        <v>1</v>
      </c>
      <c r="F345" s="218" t="s">
        <v>407</v>
      </c>
      <c r="G345" s="216"/>
      <c r="H345" s="219">
        <v>5.44</v>
      </c>
      <c r="I345" s="220"/>
      <c r="J345" s="216"/>
      <c r="K345" s="216"/>
      <c r="L345" s="221"/>
      <c r="M345" s="222"/>
      <c r="N345" s="223"/>
      <c r="O345" s="223"/>
      <c r="P345" s="223"/>
      <c r="Q345" s="223"/>
      <c r="R345" s="223"/>
      <c r="S345" s="223"/>
      <c r="T345" s="224"/>
      <c r="AT345" s="225" t="s">
        <v>152</v>
      </c>
      <c r="AU345" s="225" t="s">
        <v>87</v>
      </c>
      <c r="AV345" s="14" t="s">
        <v>87</v>
      </c>
      <c r="AW345" s="14" t="s">
        <v>34</v>
      </c>
      <c r="AX345" s="14" t="s">
        <v>77</v>
      </c>
      <c r="AY345" s="225" t="s">
        <v>141</v>
      </c>
    </row>
    <row r="346" spans="1:65" s="16" customFormat="1" ht="11.25">
      <c r="B346" s="237"/>
      <c r="C346" s="238"/>
      <c r="D346" s="200" t="s">
        <v>152</v>
      </c>
      <c r="E346" s="239" t="s">
        <v>1</v>
      </c>
      <c r="F346" s="240" t="s">
        <v>174</v>
      </c>
      <c r="G346" s="238"/>
      <c r="H346" s="241">
        <v>42.98</v>
      </c>
      <c r="I346" s="242"/>
      <c r="J346" s="238"/>
      <c r="K346" s="238"/>
      <c r="L346" s="243"/>
      <c r="M346" s="244"/>
      <c r="N346" s="245"/>
      <c r="O346" s="245"/>
      <c r="P346" s="245"/>
      <c r="Q346" s="245"/>
      <c r="R346" s="245"/>
      <c r="S346" s="245"/>
      <c r="T346" s="246"/>
      <c r="AT346" s="247" t="s">
        <v>152</v>
      </c>
      <c r="AU346" s="247" t="s">
        <v>87</v>
      </c>
      <c r="AV346" s="16" t="s">
        <v>148</v>
      </c>
      <c r="AW346" s="16" t="s">
        <v>34</v>
      </c>
      <c r="AX346" s="16" t="s">
        <v>85</v>
      </c>
      <c r="AY346" s="247" t="s">
        <v>141</v>
      </c>
    </row>
    <row r="347" spans="1:65" s="2" customFormat="1" ht="21.75" customHeight="1">
      <c r="A347" s="35"/>
      <c r="B347" s="36"/>
      <c r="C347" s="187" t="s">
        <v>408</v>
      </c>
      <c r="D347" s="187" t="s">
        <v>143</v>
      </c>
      <c r="E347" s="188" t="s">
        <v>409</v>
      </c>
      <c r="F347" s="189" t="s">
        <v>410</v>
      </c>
      <c r="G347" s="190" t="s">
        <v>146</v>
      </c>
      <c r="H347" s="191">
        <v>9.7439999999999998</v>
      </c>
      <c r="I347" s="192"/>
      <c r="J347" s="193">
        <f>ROUND(I347*H347,2)</f>
        <v>0</v>
      </c>
      <c r="K347" s="189" t="s">
        <v>147</v>
      </c>
      <c r="L347" s="40"/>
      <c r="M347" s="194" t="s">
        <v>1</v>
      </c>
      <c r="N347" s="195" t="s">
        <v>42</v>
      </c>
      <c r="O347" s="72"/>
      <c r="P347" s="196">
        <f>O347*H347</f>
        <v>0</v>
      </c>
      <c r="Q347" s="196">
        <v>2.5999999999999998E-4</v>
      </c>
      <c r="R347" s="196">
        <f>Q347*H347</f>
        <v>2.5334399999999997E-3</v>
      </c>
      <c r="S347" s="196">
        <v>0</v>
      </c>
      <c r="T347" s="197">
        <f>S347*H347</f>
        <v>0</v>
      </c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R347" s="198" t="s">
        <v>148</v>
      </c>
      <c r="AT347" s="198" t="s">
        <v>143</v>
      </c>
      <c r="AU347" s="198" t="s">
        <v>87</v>
      </c>
      <c r="AY347" s="18" t="s">
        <v>141</v>
      </c>
      <c r="BE347" s="199">
        <f>IF(N347="základní",J347,0)</f>
        <v>0</v>
      </c>
      <c r="BF347" s="199">
        <f>IF(N347="snížená",J347,0)</f>
        <v>0</v>
      </c>
      <c r="BG347" s="199">
        <f>IF(N347="zákl. přenesená",J347,0)</f>
        <v>0</v>
      </c>
      <c r="BH347" s="199">
        <f>IF(N347="sníž. přenesená",J347,0)</f>
        <v>0</v>
      </c>
      <c r="BI347" s="199">
        <f>IF(N347="nulová",J347,0)</f>
        <v>0</v>
      </c>
      <c r="BJ347" s="18" t="s">
        <v>85</v>
      </c>
      <c r="BK347" s="199">
        <f>ROUND(I347*H347,2)</f>
        <v>0</v>
      </c>
      <c r="BL347" s="18" t="s">
        <v>148</v>
      </c>
      <c r="BM347" s="198" t="s">
        <v>411</v>
      </c>
    </row>
    <row r="348" spans="1:65" s="2" customFormat="1" ht="19.5">
      <c r="A348" s="35"/>
      <c r="B348" s="36"/>
      <c r="C348" s="37"/>
      <c r="D348" s="200" t="s">
        <v>150</v>
      </c>
      <c r="E348" s="37"/>
      <c r="F348" s="201" t="s">
        <v>412</v>
      </c>
      <c r="G348" s="37"/>
      <c r="H348" s="37"/>
      <c r="I348" s="202"/>
      <c r="J348" s="37"/>
      <c r="K348" s="37"/>
      <c r="L348" s="40"/>
      <c r="M348" s="203"/>
      <c r="N348" s="204"/>
      <c r="O348" s="72"/>
      <c r="P348" s="72"/>
      <c r="Q348" s="72"/>
      <c r="R348" s="72"/>
      <c r="S348" s="72"/>
      <c r="T348" s="73"/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T348" s="18" t="s">
        <v>150</v>
      </c>
      <c r="AU348" s="18" t="s">
        <v>87</v>
      </c>
    </row>
    <row r="349" spans="1:65" s="13" customFormat="1" ht="11.25">
      <c r="B349" s="205"/>
      <c r="C349" s="206"/>
      <c r="D349" s="200" t="s">
        <v>152</v>
      </c>
      <c r="E349" s="207" t="s">
        <v>1</v>
      </c>
      <c r="F349" s="208" t="s">
        <v>413</v>
      </c>
      <c r="G349" s="206"/>
      <c r="H349" s="207" t="s">
        <v>1</v>
      </c>
      <c r="I349" s="209"/>
      <c r="J349" s="206"/>
      <c r="K349" s="206"/>
      <c r="L349" s="210"/>
      <c r="M349" s="211"/>
      <c r="N349" s="212"/>
      <c r="O349" s="212"/>
      <c r="P349" s="212"/>
      <c r="Q349" s="212"/>
      <c r="R349" s="212"/>
      <c r="S349" s="212"/>
      <c r="T349" s="213"/>
      <c r="AT349" s="214" t="s">
        <v>152</v>
      </c>
      <c r="AU349" s="214" t="s">
        <v>87</v>
      </c>
      <c r="AV349" s="13" t="s">
        <v>85</v>
      </c>
      <c r="AW349" s="13" t="s">
        <v>34</v>
      </c>
      <c r="AX349" s="13" t="s">
        <v>77</v>
      </c>
      <c r="AY349" s="214" t="s">
        <v>141</v>
      </c>
    </row>
    <row r="350" spans="1:65" s="14" customFormat="1" ht="11.25">
      <c r="B350" s="215"/>
      <c r="C350" s="216"/>
      <c r="D350" s="200" t="s">
        <v>152</v>
      </c>
      <c r="E350" s="217" t="s">
        <v>1</v>
      </c>
      <c r="F350" s="218" t="s">
        <v>414</v>
      </c>
      <c r="G350" s="216"/>
      <c r="H350" s="219">
        <v>1.65</v>
      </c>
      <c r="I350" s="220"/>
      <c r="J350" s="216"/>
      <c r="K350" s="216"/>
      <c r="L350" s="221"/>
      <c r="M350" s="222"/>
      <c r="N350" s="223"/>
      <c r="O350" s="223"/>
      <c r="P350" s="223"/>
      <c r="Q350" s="223"/>
      <c r="R350" s="223"/>
      <c r="S350" s="223"/>
      <c r="T350" s="224"/>
      <c r="AT350" s="225" t="s">
        <v>152</v>
      </c>
      <c r="AU350" s="225" t="s">
        <v>87</v>
      </c>
      <c r="AV350" s="14" t="s">
        <v>87</v>
      </c>
      <c r="AW350" s="14" t="s">
        <v>34</v>
      </c>
      <c r="AX350" s="14" t="s">
        <v>77</v>
      </c>
      <c r="AY350" s="225" t="s">
        <v>141</v>
      </c>
    </row>
    <row r="351" spans="1:65" s="14" customFormat="1" ht="11.25">
      <c r="B351" s="215"/>
      <c r="C351" s="216"/>
      <c r="D351" s="200" t="s">
        <v>152</v>
      </c>
      <c r="E351" s="217" t="s">
        <v>1</v>
      </c>
      <c r="F351" s="218" t="s">
        <v>415</v>
      </c>
      <c r="G351" s="216"/>
      <c r="H351" s="219">
        <v>2.7</v>
      </c>
      <c r="I351" s="220"/>
      <c r="J351" s="216"/>
      <c r="K351" s="216"/>
      <c r="L351" s="221"/>
      <c r="M351" s="222"/>
      <c r="N351" s="223"/>
      <c r="O351" s="223"/>
      <c r="P351" s="223"/>
      <c r="Q351" s="223"/>
      <c r="R351" s="223"/>
      <c r="S351" s="223"/>
      <c r="T351" s="224"/>
      <c r="AT351" s="225" t="s">
        <v>152</v>
      </c>
      <c r="AU351" s="225" t="s">
        <v>87</v>
      </c>
      <c r="AV351" s="14" t="s">
        <v>87</v>
      </c>
      <c r="AW351" s="14" t="s">
        <v>34</v>
      </c>
      <c r="AX351" s="14" t="s">
        <v>77</v>
      </c>
      <c r="AY351" s="225" t="s">
        <v>141</v>
      </c>
    </row>
    <row r="352" spans="1:65" s="14" customFormat="1" ht="11.25">
      <c r="B352" s="215"/>
      <c r="C352" s="216"/>
      <c r="D352" s="200" t="s">
        <v>152</v>
      </c>
      <c r="E352" s="217" t="s">
        <v>1</v>
      </c>
      <c r="F352" s="218" t="s">
        <v>416</v>
      </c>
      <c r="G352" s="216"/>
      <c r="H352" s="219">
        <v>0.52200000000000002</v>
      </c>
      <c r="I352" s="220"/>
      <c r="J352" s="216"/>
      <c r="K352" s="216"/>
      <c r="L352" s="221"/>
      <c r="M352" s="222"/>
      <c r="N352" s="223"/>
      <c r="O352" s="223"/>
      <c r="P352" s="223"/>
      <c r="Q352" s="223"/>
      <c r="R352" s="223"/>
      <c r="S352" s="223"/>
      <c r="T352" s="224"/>
      <c r="AT352" s="225" t="s">
        <v>152</v>
      </c>
      <c r="AU352" s="225" t="s">
        <v>87</v>
      </c>
      <c r="AV352" s="14" t="s">
        <v>87</v>
      </c>
      <c r="AW352" s="14" t="s">
        <v>34</v>
      </c>
      <c r="AX352" s="14" t="s">
        <v>77</v>
      </c>
      <c r="AY352" s="225" t="s">
        <v>141</v>
      </c>
    </row>
    <row r="353" spans="1:65" s="15" customFormat="1" ht="11.25">
      <c r="B353" s="226"/>
      <c r="C353" s="227"/>
      <c r="D353" s="200" t="s">
        <v>152</v>
      </c>
      <c r="E353" s="228" t="s">
        <v>1</v>
      </c>
      <c r="F353" s="229" t="s">
        <v>171</v>
      </c>
      <c r="G353" s="227"/>
      <c r="H353" s="230">
        <v>4.8719999999999999</v>
      </c>
      <c r="I353" s="231"/>
      <c r="J353" s="227"/>
      <c r="K353" s="227"/>
      <c r="L353" s="232"/>
      <c r="M353" s="233"/>
      <c r="N353" s="234"/>
      <c r="O353" s="234"/>
      <c r="P353" s="234"/>
      <c r="Q353" s="234"/>
      <c r="R353" s="234"/>
      <c r="S353" s="234"/>
      <c r="T353" s="235"/>
      <c r="AT353" s="236" t="s">
        <v>152</v>
      </c>
      <c r="AU353" s="236" t="s">
        <v>87</v>
      </c>
      <c r="AV353" s="15" t="s">
        <v>161</v>
      </c>
      <c r="AW353" s="15" t="s">
        <v>34</v>
      </c>
      <c r="AX353" s="15" t="s">
        <v>77</v>
      </c>
      <c r="AY353" s="236" t="s">
        <v>141</v>
      </c>
    </row>
    <row r="354" spans="1:65" s="14" customFormat="1" ht="11.25">
      <c r="B354" s="215"/>
      <c r="C354" s="216"/>
      <c r="D354" s="200" t="s">
        <v>152</v>
      </c>
      <c r="E354" s="217" t="s">
        <v>1</v>
      </c>
      <c r="F354" s="218" t="s">
        <v>417</v>
      </c>
      <c r="G354" s="216"/>
      <c r="H354" s="219">
        <v>4.8719999999999999</v>
      </c>
      <c r="I354" s="220"/>
      <c r="J354" s="216"/>
      <c r="K354" s="216"/>
      <c r="L354" s="221"/>
      <c r="M354" s="222"/>
      <c r="N354" s="223"/>
      <c r="O354" s="223"/>
      <c r="P354" s="223"/>
      <c r="Q354" s="223"/>
      <c r="R354" s="223"/>
      <c r="S354" s="223"/>
      <c r="T354" s="224"/>
      <c r="AT354" s="225" t="s">
        <v>152</v>
      </c>
      <c r="AU354" s="225" t="s">
        <v>87</v>
      </c>
      <c r="AV354" s="14" t="s">
        <v>87</v>
      </c>
      <c r="AW354" s="14" t="s">
        <v>34</v>
      </c>
      <c r="AX354" s="14" t="s">
        <v>77</v>
      </c>
      <c r="AY354" s="225" t="s">
        <v>141</v>
      </c>
    </row>
    <row r="355" spans="1:65" s="15" customFormat="1" ht="11.25">
      <c r="B355" s="226"/>
      <c r="C355" s="227"/>
      <c r="D355" s="200" t="s">
        <v>152</v>
      </c>
      <c r="E355" s="228" t="s">
        <v>1</v>
      </c>
      <c r="F355" s="229" t="s">
        <v>171</v>
      </c>
      <c r="G355" s="227"/>
      <c r="H355" s="230">
        <v>4.8719999999999999</v>
      </c>
      <c r="I355" s="231"/>
      <c r="J355" s="227"/>
      <c r="K355" s="227"/>
      <c r="L355" s="232"/>
      <c r="M355" s="233"/>
      <c r="N355" s="234"/>
      <c r="O355" s="234"/>
      <c r="P355" s="234"/>
      <c r="Q355" s="234"/>
      <c r="R355" s="234"/>
      <c r="S355" s="234"/>
      <c r="T355" s="235"/>
      <c r="AT355" s="236" t="s">
        <v>152</v>
      </c>
      <c r="AU355" s="236" t="s">
        <v>87</v>
      </c>
      <c r="AV355" s="15" t="s">
        <v>161</v>
      </c>
      <c r="AW355" s="15" t="s">
        <v>34</v>
      </c>
      <c r="AX355" s="15" t="s">
        <v>77</v>
      </c>
      <c r="AY355" s="236" t="s">
        <v>141</v>
      </c>
    </row>
    <row r="356" spans="1:65" s="16" customFormat="1" ht="11.25">
      <c r="B356" s="237"/>
      <c r="C356" s="238"/>
      <c r="D356" s="200" t="s">
        <v>152</v>
      </c>
      <c r="E356" s="239" t="s">
        <v>1</v>
      </c>
      <c r="F356" s="240" t="s">
        <v>174</v>
      </c>
      <c r="G356" s="238"/>
      <c r="H356" s="241">
        <v>9.7439999999999998</v>
      </c>
      <c r="I356" s="242"/>
      <c r="J356" s="238"/>
      <c r="K356" s="238"/>
      <c r="L356" s="243"/>
      <c r="M356" s="244"/>
      <c r="N356" s="245"/>
      <c r="O356" s="245"/>
      <c r="P356" s="245"/>
      <c r="Q356" s="245"/>
      <c r="R356" s="245"/>
      <c r="S356" s="245"/>
      <c r="T356" s="246"/>
      <c r="AT356" s="247" t="s">
        <v>152</v>
      </c>
      <c r="AU356" s="247" t="s">
        <v>87</v>
      </c>
      <c r="AV356" s="16" t="s">
        <v>148</v>
      </c>
      <c r="AW356" s="16" t="s">
        <v>34</v>
      </c>
      <c r="AX356" s="16" t="s">
        <v>85</v>
      </c>
      <c r="AY356" s="247" t="s">
        <v>141</v>
      </c>
    </row>
    <row r="357" spans="1:65" s="2" customFormat="1" ht="24.2" customHeight="1">
      <c r="A357" s="35"/>
      <c r="B357" s="36"/>
      <c r="C357" s="187" t="s">
        <v>418</v>
      </c>
      <c r="D357" s="187" t="s">
        <v>143</v>
      </c>
      <c r="E357" s="188" t="s">
        <v>419</v>
      </c>
      <c r="F357" s="189" t="s">
        <v>420</v>
      </c>
      <c r="G357" s="190" t="s">
        <v>146</v>
      </c>
      <c r="H357" s="191">
        <v>4.8719999999999999</v>
      </c>
      <c r="I357" s="192"/>
      <c r="J357" s="193">
        <f>ROUND(I357*H357,2)</f>
        <v>0</v>
      </c>
      <c r="K357" s="189" t="s">
        <v>147</v>
      </c>
      <c r="L357" s="40"/>
      <c r="M357" s="194" t="s">
        <v>1</v>
      </c>
      <c r="N357" s="195" t="s">
        <v>42</v>
      </c>
      <c r="O357" s="72"/>
      <c r="P357" s="196">
        <f>O357*H357</f>
        <v>0</v>
      </c>
      <c r="Q357" s="196">
        <v>4.3800000000000002E-3</v>
      </c>
      <c r="R357" s="196">
        <f>Q357*H357</f>
        <v>2.1339360000000002E-2</v>
      </c>
      <c r="S357" s="196">
        <v>0</v>
      </c>
      <c r="T357" s="197">
        <f>S357*H357</f>
        <v>0</v>
      </c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R357" s="198" t="s">
        <v>148</v>
      </c>
      <c r="AT357" s="198" t="s">
        <v>143</v>
      </c>
      <c r="AU357" s="198" t="s">
        <v>87</v>
      </c>
      <c r="AY357" s="18" t="s">
        <v>141</v>
      </c>
      <c r="BE357" s="199">
        <f>IF(N357="základní",J357,0)</f>
        <v>0</v>
      </c>
      <c r="BF357" s="199">
        <f>IF(N357="snížená",J357,0)</f>
        <v>0</v>
      </c>
      <c r="BG357" s="199">
        <f>IF(N357="zákl. přenesená",J357,0)</f>
        <v>0</v>
      </c>
      <c r="BH357" s="199">
        <f>IF(N357="sníž. přenesená",J357,0)</f>
        <v>0</v>
      </c>
      <c r="BI357" s="199">
        <f>IF(N357="nulová",J357,0)</f>
        <v>0</v>
      </c>
      <c r="BJ357" s="18" t="s">
        <v>85</v>
      </c>
      <c r="BK357" s="199">
        <f>ROUND(I357*H357,2)</f>
        <v>0</v>
      </c>
      <c r="BL357" s="18" t="s">
        <v>148</v>
      </c>
      <c r="BM357" s="198" t="s">
        <v>421</v>
      </c>
    </row>
    <row r="358" spans="1:65" s="2" customFormat="1" ht="19.5">
      <c r="A358" s="35"/>
      <c r="B358" s="36"/>
      <c r="C358" s="37"/>
      <c r="D358" s="200" t="s">
        <v>150</v>
      </c>
      <c r="E358" s="37"/>
      <c r="F358" s="201" t="s">
        <v>422</v>
      </c>
      <c r="G358" s="37"/>
      <c r="H358" s="37"/>
      <c r="I358" s="202"/>
      <c r="J358" s="37"/>
      <c r="K358" s="37"/>
      <c r="L358" s="40"/>
      <c r="M358" s="203"/>
      <c r="N358" s="204"/>
      <c r="O358" s="72"/>
      <c r="P358" s="72"/>
      <c r="Q358" s="72"/>
      <c r="R358" s="72"/>
      <c r="S358" s="72"/>
      <c r="T358" s="73"/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T358" s="18" t="s">
        <v>150</v>
      </c>
      <c r="AU358" s="18" t="s">
        <v>87</v>
      </c>
    </row>
    <row r="359" spans="1:65" s="14" customFormat="1" ht="11.25">
      <c r="B359" s="215"/>
      <c r="C359" s="216"/>
      <c r="D359" s="200" t="s">
        <v>152</v>
      </c>
      <c r="E359" s="217" t="s">
        <v>1</v>
      </c>
      <c r="F359" s="218" t="s">
        <v>423</v>
      </c>
      <c r="G359" s="216"/>
      <c r="H359" s="219">
        <v>4.8719999999999999</v>
      </c>
      <c r="I359" s="220"/>
      <c r="J359" s="216"/>
      <c r="K359" s="216"/>
      <c r="L359" s="221"/>
      <c r="M359" s="222"/>
      <c r="N359" s="223"/>
      <c r="O359" s="223"/>
      <c r="P359" s="223"/>
      <c r="Q359" s="223"/>
      <c r="R359" s="223"/>
      <c r="S359" s="223"/>
      <c r="T359" s="224"/>
      <c r="AT359" s="225" t="s">
        <v>152</v>
      </c>
      <c r="AU359" s="225" t="s">
        <v>87</v>
      </c>
      <c r="AV359" s="14" t="s">
        <v>87</v>
      </c>
      <c r="AW359" s="14" t="s">
        <v>34</v>
      </c>
      <c r="AX359" s="14" t="s">
        <v>85</v>
      </c>
      <c r="AY359" s="225" t="s">
        <v>141</v>
      </c>
    </row>
    <row r="360" spans="1:65" s="2" customFormat="1" ht="24.2" customHeight="1">
      <c r="A360" s="35"/>
      <c r="B360" s="36"/>
      <c r="C360" s="187" t="s">
        <v>424</v>
      </c>
      <c r="D360" s="187" t="s">
        <v>143</v>
      </c>
      <c r="E360" s="188" t="s">
        <v>425</v>
      </c>
      <c r="F360" s="189" t="s">
        <v>426</v>
      </c>
      <c r="G360" s="190" t="s">
        <v>146</v>
      </c>
      <c r="H360" s="191">
        <v>4.8719999999999999</v>
      </c>
      <c r="I360" s="192"/>
      <c r="J360" s="193">
        <f>ROUND(I360*H360,2)</f>
        <v>0</v>
      </c>
      <c r="K360" s="189" t="s">
        <v>147</v>
      </c>
      <c r="L360" s="40"/>
      <c r="M360" s="194" t="s">
        <v>1</v>
      </c>
      <c r="N360" s="195" t="s">
        <v>42</v>
      </c>
      <c r="O360" s="72"/>
      <c r="P360" s="196">
        <f>O360*H360</f>
        <v>0</v>
      </c>
      <c r="Q360" s="196">
        <v>2.3099999999999999E-2</v>
      </c>
      <c r="R360" s="196">
        <f>Q360*H360</f>
        <v>0.1125432</v>
      </c>
      <c r="S360" s="196">
        <v>0</v>
      </c>
      <c r="T360" s="197">
        <f>S360*H360</f>
        <v>0</v>
      </c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R360" s="198" t="s">
        <v>148</v>
      </c>
      <c r="AT360" s="198" t="s">
        <v>143</v>
      </c>
      <c r="AU360" s="198" t="s">
        <v>87</v>
      </c>
      <c r="AY360" s="18" t="s">
        <v>141</v>
      </c>
      <c r="BE360" s="199">
        <f>IF(N360="základní",J360,0)</f>
        <v>0</v>
      </c>
      <c r="BF360" s="199">
        <f>IF(N360="snížená",J360,0)</f>
        <v>0</v>
      </c>
      <c r="BG360" s="199">
        <f>IF(N360="zákl. přenesená",J360,0)</f>
        <v>0</v>
      </c>
      <c r="BH360" s="199">
        <f>IF(N360="sníž. přenesená",J360,0)</f>
        <v>0</v>
      </c>
      <c r="BI360" s="199">
        <f>IF(N360="nulová",J360,0)</f>
        <v>0</v>
      </c>
      <c r="BJ360" s="18" t="s">
        <v>85</v>
      </c>
      <c r="BK360" s="199">
        <f>ROUND(I360*H360,2)</f>
        <v>0</v>
      </c>
      <c r="BL360" s="18" t="s">
        <v>148</v>
      </c>
      <c r="BM360" s="198" t="s">
        <v>427</v>
      </c>
    </row>
    <row r="361" spans="1:65" s="2" customFormat="1" ht="19.5">
      <c r="A361" s="35"/>
      <c r="B361" s="36"/>
      <c r="C361" s="37"/>
      <c r="D361" s="200" t="s">
        <v>150</v>
      </c>
      <c r="E361" s="37"/>
      <c r="F361" s="201" t="s">
        <v>428</v>
      </c>
      <c r="G361" s="37"/>
      <c r="H361" s="37"/>
      <c r="I361" s="202"/>
      <c r="J361" s="37"/>
      <c r="K361" s="37"/>
      <c r="L361" s="40"/>
      <c r="M361" s="203"/>
      <c r="N361" s="204"/>
      <c r="O361" s="72"/>
      <c r="P361" s="72"/>
      <c r="Q361" s="72"/>
      <c r="R361" s="72"/>
      <c r="S361" s="72"/>
      <c r="T361" s="73"/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T361" s="18" t="s">
        <v>150</v>
      </c>
      <c r="AU361" s="18" t="s">
        <v>87</v>
      </c>
    </row>
    <row r="362" spans="1:65" s="14" customFormat="1" ht="11.25">
      <c r="B362" s="215"/>
      <c r="C362" s="216"/>
      <c r="D362" s="200" t="s">
        <v>152</v>
      </c>
      <c r="E362" s="217" t="s">
        <v>1</v>
      </c>
      <c r="F362" s="218" t="s">
        <v>423</v>
      </c>
      <c r="G362" s="216"/>
      <c r="H362" s="219">
        <v>4.8719999999999999</v>
      </c>
      <c r="I362" s="220"/>
      <c r="J362" s="216"/>
      <c r="K362" s="216"/>
      <c r="L362" s="221"/>
      <c r="M362" s="222"/>
      <c r="N362" s="223"/>
      <c r="O362" s="223"/>
      <c r="P362" s="223"/>
      <c r="Q362" s="223"/>
      <c r="R362" s="223"/>
      <c r="S362" s="223"/>
      <c r="T362" s="224"/>
      <c r="AT362" s="225" t="s">
        <v>152</v>
      </c>
      <c r="AU362" s="225" t="s">
        <v>87</v>
      </c>
      <c r="AV362" s="14" t="s">
        <v>87</v>
      </c>
      <c r="AW362" s="14" t="s">
        <v>34</v>
      </c>
      <c r="AX362" s="14" t="s">
        <v>85</v>
      </c>
      <c r="AY362" s="225" t="s">
        <v>141</v>
      </c>
    </row>
    <row r="363" spans="1:65" s="2" customFormat="1" ht="16.5" customHeight="1">
      <c r="A363" s="35"/>
      <c r="B363" s="36"/>
      <c r="C363" s="187" t="s">
        <v>429</v>
      </c>
      <c r="D363" s="187" t="s">
        <v>143</v>
      </c>
      <c r="E363" s="188" t="s">
        <v>430</v>
      </c>
      <c r="F363" s="189" t="s">
        <v>431</v>
      </c>
      <c r="G363" s="190" t="s">
        <v>146</v>
      </c>
      <c r="H363" s="191">
        <v>80.366</v>
      </c>
      <c r="I363" s="192"/>
      <c r="J363" s="193">
        <f>ROUND(I363*H363,2)</f>
        <v>0</v>
      </c>
      <c r="K363" s="189" t="s">
        <v>147</v>
      </c>
      <c r="L363" s="40"/>
      <c r="M363" s="194" t="s">
        <v>1</v>
      </c>
      <c r="N363" s="195" t="s">
        <v>42</v>
      </c>
      <c r="O363" s="72"/>
      <c r="P363" s="196">
        <f>O363*H363</f>
        <v>0</v>
      </c>
      <c r="Q363" s="196">
        <v>2.5999999999999998E-4</v>
      </c>
      <c r="R363" s="196">
        <f>Q363*H363</f>
        <v>2.0895159999999999E-2</v>
      </c>
      <c r="S363" s="196">
        <v>0</v>
      </c>
      <c r="T363" s="197">
        <f>S363*H363</f>
        <v>0</v>
      </c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R363" s="198" t="s">
        <v>148</v>
      </c>
      <c r="AT363" s="198" t="s">
        <v>143</v>
      </c>
      <c r="AU363" s="198" t="s">
        <v>87</v>
      </c>
      <c r="AY363" s="18" t="s">
        <v>141</v>
      </c>
      <c r="BE363" s="199">
        <f>IF(N363="základní",J363,0)</f>
        <v>0</v>
      </c>
      <c r="BF363" s="199">
        <f>IF(N363="snížená",J363,0)</f>
        <v>0</v>
      </c>
      <c r="BG363" s="199">
        <f>IF(N363="zákl. přenesená",J363,0)</f>
        <v>0</v>
      </c>
      <c r="BH363" s="199">
        <f>IF(N363="sníž. přenesená",J363,0)</f>
        <v>0</v>
      </c>
      <c r="BI363" s="199">
        <f>IF(N363="nulová",J363,0)</f>
        <v>0</v>
      </c>
      <c r="BJ363" s="18" t="s">
        <v>85</v>
      </c>
      <c r="BK363" s="199">
        <f>ROUND(I363*H363,2)</f>
        <v>0</v>
      </c>
      <c r="BL363" s="18" t="s">
        <v>148</v>
      </c>
      <c r="BM363" s="198" t="s">
        <v>432</v>
      </c>
    </row>
    <row r="364" spans="1:65" s="2" customFormat="1" ht="19.5">
      <c r="A364" s="35"/>
      <c r="B364" s="36"/>
      <c r="C364" s="37"/>
      <c r="D364" s="200" t="s">
        <v>150</v>
      </c>
      <c r="E364" s="37"/>
      <c r="F364" s="201" t="s">
        <v>433</v>
      </c>
      <c r="G364" s="37"/>
      <c r="H364" s="37"/>
      <c r="I364" s="202"/>
      <c r="J364" s="37"/>
      <c r="K364" s="37"/>
      <c r="L364" s="40"/>
      <c r="M364" s="203"/>
      <c r="N364" s="204"/>
      <c r="O364" s="72"/>
      <c r="P364" s="72"/>
      <c r="Q364" s="72"/>
      <c r="R364" s="72"/>
      <c r="S364" s="72"/>
      <c r="T364" s="73"/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T364" s="18" t="s">
        <v>150</v>
      </c>
      <c r="AU364" s="18" t="s">
        <v>87</v>
      </c>
    </row>
    <row r="365" spans="1:65" s="14" customFormat="1" ht="11.25">
      <c r="B365" s="215"/>
      <c r="C365" s="216"/>
      <c r="D365" s="200" t="s">
        <v>152</v>
      </c>
      <c r="E365" s="217" t="s">
        <v>1</v>
      </c>
      <c r="F365" s="218" t="s">
        <v>434</v>
      </c>
      <c r="G365" s="216"/>
      <c r="H365" s="219">
        <v>3.85</v>
      </c>
      <c r="I365" s="220"/>
      <c r="J365" s="216"/>
      <c r="K365" s="216"/>
      <c r="L365" s="221"/>
      <c r="M365" s="222"/>
      <c r="N365" s="223"/>
      <c r="O365" s="223"/>
      <c r="P365" s="223"/>
      <c r="Q365" s="223"/>
      <c r="R365" s="223"/>
      <c r="S365" s="223"/>
      <c r="T365" s="224"/>
      <c r="AT365" s="225" t="s">
        <v>152</v>
      </c>
      <c r="AU365" s="225" t="s">
        <v>87</v>
      </c>
      <c r="AV365" s="14" t="s">
        <v>87</v>
      </c>
      <c r="AW365" s="14" t="s">
        <v>34</v>
      </c>
      <c r="AX365" s="14" t="s">
        <v>77</v>
      </c>
      <c r="AY365" s="225" t="s">
        <v>141</v>
      </c>
    </row>
    <row r="366" spans="1:65" s="14" customFormat="1" ht="11.25">
      <c r="B366" s="215"/>
      <c r="C366" s="216"/>
      <c r="D366" s="200" t="s">
        <v>152</v>
      </c>
      <c r="E366" s="217" t="s">
        <v>1</v>
      </c>
      <c r="F366" s="218" t="s">
        <v>435</v>
      </c>
      <c r="G366" s="216"/>
      <c r="H366" s="219">
        <v>17.55</v>
      </c>
      <c r="I366" s="220"/>
      <c r="J366" s="216"/>
      <c r="K366" s="216"/>
      <c r="L366" s="221"/>
      <c r="M366" s="222"/>
      <c r="N366" s="223"/>
      <c r="O366" s="223"/>
      <c r="P366" s="223"/>
      <c r="Q366" s="223"/>
      <c r="R366" s="223"/>
      <c r="S366" s="223"/>
      <c r="T366" s="224"/>
      <c r="AT366" s="225" t="s">
        <v>152</v>
      </c>
      <c r="AU366" s="225" t="s">
        <v>87</v>
      </c>
      <c r="AV366" s="14" t="s">
        <v>87</v>
      </c>
      <c r="AW366" s="14" t="s">
        <v>34</v>
      </c>
      <c r="AX366" s="14" t="s">
        <v>77</v>
      </c>
      <c r="AY366" s="225" t="s">
        <v>141</v>
      </c>
    </row>
    <row r="367" spans="1:65" s="14" customFormat="1" ht="11.25">
      <c r="B367" s="215"/>
      <c r="C367" s="216"/>
      <c r="D367" s="200" t="s">
        <v>152</v>
      </c>
      <c r="E367" s="217" t="s">
        <v>1</v>
      </c>
      <c r="F367" s="218" t="s">
        <v>436</v>
      </c>
      <c r="G367" s="216"/>
      <c r="H367" s="219">
        <v>2.72</v>
      </c>
      <c r="I367" s="220"/>
      <c r="J367" s="216"/>
      <c r="K367" s="216"/>
      <c r="L367" s="221"/>
      <c r="M367" s="222"/>
      <c r="N367" s="223"/>
      <c r="O367" s="223"/>
      <c r="P367" s="223"/>
      <c r="Q367" s="223"/>
      <c r="R367" s="223"/>
      <c r="S367" s="223"/>
      <c r="T367" s="224"/>
      <c r="AT367" s="225" t="s">
        <v>152</v>
      </c>
      <c r="AU367" s="225" t="s">
        <v>87</v>
      </c>
      <c r="AV367" s="14" t="s">
        <v>87</v>
      </c>
      <c r="AW367" s="14" t="s">
        <v>34</v>
      </c>
      <c r="AX367" s="14" t="s">
        <v>77</v>
      </c>
      <c r="AY367" s="225" t="s">
        <v>141</v>
      </c>
    </row>
    <row r="368" spans="1:65" s="13" customFormat="1" ht="11.25">
      <c r="B368" s="205"/>
      <c r="C368" s="206"/>
      <c r="D368" s="200" t="s">
        <v>152</v>
      </c>
      <c r="E368" s="207" t="s">
        <v>1</v>
      </c>
      <c r="F368" s="208" t="s">
        <v>437</v>
      </c>
      <c r="G368" s="206"/>
      <c r="H368" s="207" t="s">
        <v>1</v>
      </c>
      <c r="I368" s="209"/>
      <c r="J368" s="206"/>
      <c r="K368" s="206"/>
      <c r="L368" s="210"/>
      <c r="M368" s="211"/>
      <c r="N368" s="212"/>
      <c r="O368" s="212"/>
      <c r="P368" s="212"/>
      <c r="Q368" s="212"/>
      <c r="R368" s="212"/>
      <c r="S368" s="212"/>
      <c r="T368" s="213"/>
      <c r="AT368" s="214" t="s">
        <v>152</v>
      </c>
      <c r="AU368" s="214" t="s">
        <v>87</v>
      </c>
      <c r="AV368" s="13" t="s">
        <v>85</v>
      </c>
      <c r="AW368" s="13" t="s">
        <v>34</v>
      </c>
      <c r="AX368" s="13" t="s">
        <v>77</v>
      </c>
      <c r="AY368" s="214" t="s">
        <v>141</v>
      </c>
    </row>
    <row r="369" spans="1:65" s="14" customFormat="1" ht="11.25">
      <c r="B369" s="215"/>
      <c r="C369" s="216"/>
      <c r="D369" s="200" t="s">
        <v>152</v>
      </c>
      <c r="E369" s="217" t="s">
        <v>1</v>
      </c>
      <c r="F369" s="218" t="s">
        <v>438</v>
      </c>
      <c r="G369" s="216"/>
      <c r="H369" s="219">
        <v>16.062999999999999</v>
      </c>
      <c r="I369" s="220"/>
      <c r="J369" s="216"/>
      <c r="K369" s="216"/>
      <c r="L369" s="221"/>
      <c r="M369" s="222"/>
      <c r="N369" s="223"/>
      <c r="O369" s="223"/>
      <c r="P369" s="223"/>
      <c r="Q369" s="223"/>
      <c r="R369" s="223"/>
      <c r="S369" s="223"/>
      <c r="T369" s="224"/>
      <c r="AT369" s="225" t="s">
        <v>152</v>
      </c>
      <c r="AU369" s="225" t="s">
        <v>87</v>
      </c>
      <c r="AV369" s="14" t="s">
        <v>87</v>
      </c>
      <c r="AW369" s="14" t="s">
        <v>34</v>
      </c>
      <c r="AX369" s="14" t="s">
        <v>77</v>
      </c>
      <c r="AY369" s="225" t="s">
        <v>141</v>
      </c>
    </row>
    <row r="370" spans="1:65" s="15" customFormat="1" ht="11.25">
      <c r="B370" s="226"/>
      <c r="C370" s="227"/>
      <c r="D370" s="200" t="s">
        <v>152</v>
      </c>
      <c r="E370" s="228" t="s">
        <v>1</v>
      </c>
      <c r="F370" s="229" t="s">
        <v>171</v>
      </c>
      <c r="G370" s="227"/>
      <c r="H370" s="230">
        <v>40.183</v>
      </c>
      <c r="I370" s="231"/>
      <c r="J370" s="227"/>
      <c r="K370" s="227"/>
      <c r="L370" s="232"/>
      <c r="M370" s="233"/>
      <c r="N370" s="234"/>
      <c r="O370" s="234"/>
      <c r="P370" s="234"/>
      <c r="Q370" s="234"/>
      <c r="R370" s="234"/>
      <c r="S370" s="234"/>
      <c r="T370" s="235"/>
      <c r="AT370" s="236" t="s">
        <v>152</v>
      </c>
      <c r="AU370" s="236" t="s">
        <v>87</v>
      </c>
      <c r="AV370" s="15" t="s">
        <v>161</v>
      </c>
      <c r="AW370" s="15" t="s">
        <v>34</v>
      </c>
      <c r="AX370" s="15" t="s">
        <v>77</v>
      </c>
      <c r="AY370" s="236" t="s">
        <v>141</v>
      </c>
    </row>
    <row r="371" spans="1:65" s="14" customFormat="1" ht="11.25">
      <c r="B371" s="215"/>
      <c r="C371" s="216"/>
      <c r="D371" s="200" t="s">
        <v>152</v>
      </c>
      <c r="E371" s="217" t="s">
        <v>1</v>
      </c>
      <c r="F371" s="218" t="s">
        <v>439</v>
      </c>
      <c r="G371" s="216"/>
      <c r="H371" s="219">
        <v>40.183</v>
      </c>
      <c r="I371" s="220"/>
      <c r="J371" s="216"/>
      <c r="K371" s="216"/>
      <c r="L371" s="221"/>
      <c r="M371" s="222"/>
      <c r="N371" s="223"/>
      <c r="O371" s="223"/>
      <c r="P371" s="223"/>
      <c r="Q371" s="223"/>
      <c r="R371" s="223"/>
      <c r="S371" s="223"/>
      <c r="T371" s="224"/>
      <c r="AT371" s="225" t="s">
        <v>152</v>
      </c>
      <c r="AU371" s="225" t="s">
        <v>87</v>
      </c>
      <c r="AV371" s="14" t="s">
        <v>87</v>
      </c>
      <c r="AW371" s="14" t="s">
        <v>34</v>
      </c>
      <c r="AX371" s="14" t="s">
        <v>77</v>
      </c>
      <c r="AY371" s="225" t="s">
        <v>141</v>
      </c>
    </row>
    <row r="372" spans="1:65" s="15" customFormat="1" ht="11.25">
      <c r="B372" s="226"/>
      <c r="C372" s="227"/>
      <c r="D372" s="200" t="s">
        <v>152</v>
      </c>
      <c r="E372" s="228" t="s">
        <v>1</v>
      </c>
      <c r="F372" s="229" t="s">
        <v>171</v>
      </c>
      <c r="G372" s="227"/>
      <c r="H372" s="230">
        <v>40.183</v>
      </c>
      <c r="I372" s="231"/>
      <c r="J372" s="227"/>
      <c r="K372" s="227"/>
      <c r="L372" s="232"/>
      <c r="M372" s="233"/>
      <c r="N372" s="234"/>
      <c r="O372" s="234"/>
      <c r="P372" s="234"/>
      <c r="Q372" s="234"/>
      <c r="R372" s="234"/>
      <c r="S372" s="234"/>
      <c r="T372" s="235"/>
      <c r="AT372" s="236" t="s">
        <v>152</v>
      </c>
      <c r="AU372" s="236" t="s">
        <v>87</v>
      </c>
      <c r="AV372" s="15" t="s">
        <v>161</v>
      </c>
      <c r="AW372" s="15" t="s">
        <v>34</v>
      </c>
      <c r="AX372" s="15" t="s">
        <v>77</v>
      </c>
      <c r="AY372" s="236" t="s">
        <v>141</v>
      </c>
    </row>
    <row r="373" spans="1:65" s="16" customFormat="1" ht="11.25">
      <c r="B373" s="237"/>
      <c r="C373" s="238"/>
      <c r="D373" s="200" t="s">
        <v>152</v>
      </c>
      <c r="E373" s="239" t="s">
        <v>1</v>
      </c>
      <c r="F373" s="240" t="s">
        <v>174</v>
      </c>
      <c r="G373" s="238"/>
      <c r="H373" s="241">
        <v>80.366</v>
      </c>
      <c r="I373" s="242"/>
      <c r="J373" s="238"/>
      <c r="K373" s="238"/>
      <c r="L373" s="243"/>
      <c r="M373" s="244"/>
      <c r="N373" s="245"/>
      <c r="O373" s="245"/>
      <c r="P373" s="245"/>
      <c r="Q373" s="245"/>
      <c r="R373" s="245"/>
      <c r="S373" s="245"/>
      <c r="T373" s="246"/>
      <c r="AT373" s="247" t="s">
        <v>152</v>
      </c>
      <c r="AU373" s="247" t="s">
        <v>87</v>
      </c>
      <c r="AV373" s="16" t="s">
        <v>148</v>
      </c>
      <c r="AW373" s="16" t="s">
        <v>34</v>
      </c>
      <c r="AX373" s="16" t="s">
        <v>85</v>
      </c>
      <c r="AY373" s="247" t="s">
        <v>141</v>
      </c>
    </row>
    <row r="374" spans="1:65" s="2" customFormat="1" ht="24.2" customHeight="1">
      <c r="A374" s="35"/>
      <c r="B374" s="36"/>
      <c r="C374" s="187" t="s">
        <v>440</v>
      </c>
      <c r="D374" s="187" t="s">
        <v>143</v>
      </c>
      <c r="E374" s="188" t="s">
        <v>441</v>
      </c>
      <c r="F374" s="189" t="s">
        <v>442</v>
      </c>
      <c r="G374" s="190" t="s">
        <v>146</v>
      </c>
      <c r="H374" s="191">
        <v>40.183</v>
      </c>
      <c r="I374" s="192"/>
      <c r="J374" s="193">
        <f>ROUND(I374*H374,2)</f>
        <v>0</v>
      </c>
      <c r="K374" s="189" t="s">
        <v>147</v>
      </c>
      <c r="L374" s="40"/>
      <c r="M374" s="194" t="s">
        <v>1</v>
      </c>
      <c r="N374" s="195" t="s">
        <v>42</v>
      </c>
      <c r="O374" s="72"/>
      <c r="P374" s="196">
        <f>O374*H374</f>
        <v>0</v>
      </c>
      <c r="Q374" s="196">
        <v>4.3800000000000002E-3</v>
      </c>
      <c r="R374" s="196">
        <f>Q374*H374</f>
        <v>0.17600154000000001</v>
      </c>
      <c r="S374" s="196">
        <v>0</v>
      </c>
      <c r="T374" s="197">
        <f>S374*H374</f>
        <v>0</v>
      </c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R374" s="198" t="s">
        <v>148</v>
      </c>
      <c r="AT374" s="198" t="s">
        <v>143</v>
      </c>
      <c r="AU374" s="198" t="s">
        <v>87</v>
      </c>
      <c r="AY374" s="18" t="s">
        <v>141</v>
      </c>
      <c r="BE374" s="199">
        <f>IF(N374="základní",J374,0)</f>
        <v>0</v>
      </c>
      <c r="BF374" s="199">
        <f>IF(N374="snížená",J374,0)</f>
        <v>0</v>
      </c>
      <c r="BG374" s="199">
        <f>IF(N374="zákl. přenesená",J374,0)</f>
        <v>0</v>
      </c>
      <c r="BH374" s="199">
        <f>IF(N374="sníž. přenesená",J374,0)</f>
        <v>0</v>
      </c>
      <c r="BI374" s="199">
        <f>IF(N374="nulová",J374,0)</f>
        <v>0</v>
      </c>
      <c r="BJ374" s="18" t="s">
        <v>85</v>
      </c>
      <c r="BK374" s="199">
        <f>ROUND(I374*H374,2)</f>
        <v>0</v>
      </c>
      <c r="BL374" s="18" t="s">
        <v>148</v>
      </c>
      <c r="BM374" s="198" t="s">
        <v>443</v>
      </c>
    </row>
    <row r="375" spans="1:65" s="2" customFormat="1" ht="19.5">
      <c r="A375" s="35"/>
      <c r="B375" s="36"/>
      <c r="C375" s="37"/>
      <c r="D375" s="200" t="s">
        <v>150</v>
      </c>
      <c r="E375" s="37"/>
      <c r="F375" s="201" t="s">
        <v>444</v>
      </c>
      <c r="G375" s="37"/>
      <c r="H375" s="37"/>
      <c r="I375" s="202"/>
      <c r="J375" s="37"/>
      <c r="K375" s="37"/>
      <c r="L375" s="40"/>
      <c r="M375" s="203"/>
      <c r="N375" s="204"/>
      <c r="O375" s="72"/>
      <c r="P375" s="72"/>
      <c r="Q375" s="72"/>
      <c r="R375" s="72"/>
      <c r="S375" s="72"/>
      <c r="T375" s="73"/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T375" s="18" t="s">
        <v>150</v>
      </c>
      <c r="AU375" s="18" t="s">
        <v>87</v>
      </c>
    </row>
    <row r="376" spans="1:65" s="14" customFormat="1" ht="11.25">
      <c r="B376" s="215"/>
      <c r="C376" s="216"/>
      <c r="D376" s="200" t="s">
        <v>152</v>
      </c>
      <c r="E376" s="217" t="s">
        <v>1</v>
      </c>
      <c r="F376" s="218" t="s">
        <v>445</v>
      </c>
      <c r="G376" s="216"/>
      <c r="H376" s="219">
        <v>40.183</v>
      </c>
      <c r="I376" s="220"/>
      <c r="J376" s="216"/>
      <c r="K376" s="216"/>
      <c r="L376" s="221"/>
      <c r="M376" s="222"/>
      <c r="N376" s="223"/>
      <c r="O376" s="223"/>
      <c r="P376" s="223"/>
      <c r="Q376" s="223"/>
      <c r="R376" s="223"/>
      <c r="S376" s="223"/>
      <c r="T376" s="224"/>
      <c r="AT376" s="225" t="s">
        <v>152</v>
      </c>
      <c r="AU376" s="225" t="s">
        <v>87</v>
      </c>
      <c r="AV376" s="14" t="s">
        <v>87</v>
      </c>
      <c r="AW376" s="14" t="s">
        <v>34</v>
      </c>
      <c r="AX376" s="14" t="s">
        <v>77</v>
      </c>
      <c r="AY376" s="225" t="s">
        <v>141</v>
      </c>
    </row>
    <row r="377" spans="1:65" s="16" customFormat="1" ht="11.25">
      <c r="B377" s="237"/>
      <c r="C377" s="238"/>
      <c r="D377" s="200" t="s">
        <v>152</v>
      </c>
      <c r="E377" s="239" t="s">
        <v>1</v>
      </c>
      <c r="F377" s="240" t="s">
        <v>174</v>
      </c>
      <c r="G377" s="238"/>
      <c r="H377" s="241">
        <v>40.183</v>
      </c>
      <c r="I377" s="242"/>
      <c r="J377" s="238"/>
      <c r="K377" s="238"/>
      <c r="L377" s="243"/>
      <c r="M377" s="244"/>
      <c r="N377" s="245"/>
      <c r="O377" s="245"/>
      <c r="P377" s="245"/>
      <c r="Q377" s="245"/>
      <c r="R377" s="245"/>
      <c r="S377" s="245"/>
      <c r="T377" s="246"/>
      <c r="AT377" s="247" t="s">
        <v>152</v>
      </c>
      <c r="AU377" s="247" t="s">
        <v>87</v>
      </c>
      <c r="AV377" s="16" t="s">
        <v>148</v>
      </c>
      <c r="AW377" s="16" t="s">
        <v>34</v>
      </c>
      <c r="AX377" s="16" t="s">
        <v>85</v>
      </c>
      <c r="AY377" s="247" t="s">
        <v>141</v>
      </c>
    </row>
    <row r="378" spans="1:65" s="2" customFormat="1" ht="24.2" customHeight="1">
      <c r="A378" s="35"/>
      <c r="B378" s="36"/>
      <c r="C378" s="187" t="s">
        <v>446</v>
      </c>
      <c r="D378" s="187" t="s">
        <v>143</v>
      </c>
      <c r="E378" s="188" t="s">
        <v>447</v>
      </c>
      <c r="F378" s="189" t="s">
        <v>448</v>
      </c>
      <c r="G378" s="190" t="s">
        <v>146</v>
      </c>
      <c r="H378" s="191">
        <v>40.183</v>
      </c>
      <c r="I378" s="192"/>
      <c r="J378" s="193">
        <f>ROUND(I378*H378,2)</f>
        <v>0</v>
      </c>
      <c r="K378" s="189" t="s">
        <v>147</v>
      </c>
      <c r="L378" s="40"/>
      <c r="M378" s="194" t="s">
        <v>1</v>
      </c>
      <c r="N378" s="195" t="s">
        <v>42</v>
      </c>
      <c r="O378" s="72"/>
      <c r="P378" s="196">
        <f>O378*H378</f>
        <v>0</v>
      </c>
      <c r="Q378" s="196">
        <v>2.3099999999999999E-2</v>
      </c>
      <c r="R378" s="196">
        <f>Q378*H378</f>
        <v>0.92822729999999998</v>
      </c>
      <c r="S378" s="196">
        <v>0</v>
      </c>
      <c r="T378" s="197">
        <f>S378*H378</f>
        <v>0</v>
      </c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R378" s="198" t="s">
        <v>148</v>
      </c>
      <c r="AT378" s="198" t="s">
        <v>143</v>
      </c>
      <c r="AU378" s="198" t="s">
        <v>87</v>
      </c>
      <c r="AY378" s="18" t="s">
        <v>141</v>
      </c>
      <c r="BE378" s="199">
        <f>IF(N378="základní",J378,0)</f>
        <v>0</v>
      </c>
      <c r="BF378" s="199">
        <f>IF(N378="snížená",J378,0)</f>
        <v>0</v>
      </c>
      <c r="BG378" s="199">
        <f>IF(N378="zákl. přenesená",J378,0)</f>
        <v>0</v>
      </c>
      <c r="BH378" s="199">
        <f>IF(N378="sníž. přenesená",J378,0)</f>
        <v>0</v>
      </c>
      <c r="BI378" s="199">
        <f>IF(N378="nulová",J378,0)</f>
        <v>0</v>
      </c>
      <c r="BJ378" s="18" t="s">
        <v>85</v>
      </c>
      <c r="BK378" s="199">
        <f>ROUND(I378*H378,2)</f>
        <v>0</v>
      </c>
      <c r="BL378" s="18" t="s">
        <v>148</v>
      </c>
      <c r="BM378" s="198" t="s">
        <v>449</v>
      </c>
    </row>
    <row r="379" spans="1:65" s="2" customFormat="1" ht="19.5">
      <c r="A379" s="35"/>
      <c r="B379" s="36"/>
      <c r="C379" s="37"/>
      <c r="D379" s="200" t="s">
        <v>150</v>
      </c>
      <c r="E379" s="37"/>
      <c r="F379" s="201" t="s">
        <v>450</v>
      </c>
      <c r="G379" s="37"/>
      <c r="H379" s="37"/>
      <c r="I379" s="202"/>
      <c r="J379" s="37"/>
      <c r="K379" s="37"/>
      <c r="L379" s="40"/>
      <c r="M379" s="203"/>
      <c r="N379" s="204"/>
      <c r="O379" s="72"/>
      <c r="P379" s="72"/>
      <c r="Q379" s="72"/>
      <c r="R379" s="72"/>
      <c r="S379" s="72"/>
      <c r="T379" s="73"/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T379" s="18" t="s">
        <v>150</v>
      </c>
      <c r="AU379" s="18" t="s">
        <v>87</v>
      </c>
    </row>
    <row r="380" spans="1:65" s="14" customFormat="1" ht="11.25">
      <c r="B380" s="215"/>
      <c r="C380" s="216"/>
      <c r="D380" s="200" t="s">
        <v>152</v>
      </c>
      <c r="E380" s="217" t="s">
        <v>1</v>
      </c>
      <c r="F380" s="218" t="s">
        <v>451</v>
      </c>
      <c r="G380" s="216"/>
      <c r="H380" s="219">
        <v>40.183</v>
      </c>
      <c r="I380" s="220"/>
      <c r="J380" s="216"/>
      <c r="K380" s="216"/>
      <c r="L380" s="221"/>
      <c r="M380" s="222"/>
      <c r="N380" s="223"/>
      <c r="O380" s="223"/>
      <c r="P380" s="223"/>
      <c r="Q380" s="223"/>
      <c r="R380" s="223"/>
      <c r="S380" s="223"/>
      <c r="T380" s="224"/>
      <c r="AT380" s="225" t="s">
        <v>152</v>
      </c>
      <c r="AU380" s="225" t="s">
        <v>87</v>
      </c>
      <c r="AV380" s="14" t="s">
        <v>87</v>
      </c>
      <c r="AW380" s="14" t="s">
        <v>34</v>
      </c>
      <c r="AX380" s="14" t="s">
        <v>85</v>
      </c>
      <c r="AY380" s="225" t="s">
        <v>141</v>
      </c>
    </row>
    <row r="381" spans="1:65" s="2" customFormat="1" ht="33" customHeight="1">
      <c r="A381" s="35"/>
      <c r="B381" s="36"/>
      <c r="C381" s="187" t="s">
        <v>452</v>
      </c>
      <c r="D381" s="187" t="s">
        <v>143</v>
      </c>
      <c r="E381" s="188" t="s">
        <v>453</v>
      </c>
      <c r="F381" s="189" t="s">
        <v>454</v>
      </c>
      <c r="G381" s="190" t="s">
        <v>164</v>
      </c>
      <c r="H381" s="191">
        <v>10.657999999999999</v>
      </c>
      <c r="I381" s="192"/>
      <c r="J381" s="193">
        <f>ROUND(I381*H381,2)</f>
        <v>0</v>
      </c>
      <c r="K381" s="189" t="s">
        <v>147</v>
      </c>
      <c r="L381" s="40"/>
      <c r="M381" s="194" t="s">
        <v>1</v>
      </c>
      <c r="N381" s="195" t="s">
        <v>42</v>
      </c>
      <c r="O381" s="72"/>
      <c r="P381" s="196">
        <f>O381*H381</f>
        <v>0</v>
      </c>
      <c r="Q381" s="196">
        <v>2.5018699999999998</v>
      </c>
      <c r="R381" s="196">
        <f>Q381*H381</f>
        <v>26.664930459999997</v>
      </c>
      <c r="S381" s="196">
        <v>0</v>
      </c>
      <c r="T381" s="197">
        <f>S381*H381</f>
        <v>0</v>
      </c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R381" s="198" t="s">
        <v>148</v>
      </c>
      <c r="AT381" s="198" t="s">
        <v>143</v>
      </c>
      <c r="AU381" s="198" t="s">
        <v>87</v>
      </c>
      <c r="AY381" s="18" t="s">
        <v>141</v>
      </c>
      <c r="BE381" s="199">
        <f>IF(N381="základní",J381,0)</f>
        <v>0</v>
      </c>
      <c r="BF381" s="199">
        <f>IF(N381="snížená",J381,0)</f>
        <v>0</v>
      </c>
      <c r="BG381" s="199">
        <f>IF(N381="zákl. přenesená",J381,0)</f>
        <v>0</v>
      </c>
      <c r="BH381" s="199">
        <f>IF(N381="sníž. přenesená",J381,0)</f>
        <v>0</v>
      </c>
      <c r="BI381" s="199">
        <f>IF(N381="nulová",J381,0)</f>
        <v>0</v>
      </c>
      <c r="BJ381" s="18" t="s">
        <v>85</v>
      </c>
      <c r="BK381" s="199">
        <f>ROUND(I381*H381,2)</f>
        <v>0</v>
      </c>
      <c r="BL381" s="18" t="s">
        <v>148</v>
      </c>
      <c r="BM381" s="198" t="s">
        <v>455</v>
      </c>
    </row>
    <row r="382" spans="1:65" s="2" customFormat="1" ht="19.5">
      <c r="A382" s="35"/>
      <c r="B382" s="36"/>
      <c r="C382" s="37"/>
      <c r="D382" s="200" t="s">
        <v>150</v>
      </c>
      <c r="E382" s="37"/>
      <c r="F382" s="201" t="s">
        <v>456</v>
      </c>
      <c r="G382" s="37"/>
      <c r="H382" s="37"/>
      <c r="I382" s="202"/>
      <c r="J382" s="37"/>
      <c r="K382" s="37"/>
      <c r="L382" s="40"/>
      <c r="M382" s="203"/>
      <c r="N382" s="204"/>
      <c r="O382" s="72"/>
      <c r="P382" s="72"/>
      <c r="Q382" s="72"/>
      <c r="R382" s="72"/>
      <c r="S382" s="72"/>
      <c r="T382" s="73"/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T382" s="18" t="s">
        <v>150</v>
      </c>
      <c r="AU382" s="18" t="s">
        <v>87</v>
      </c>
    </row>
    <row r="383" spans="1:65" s="13" customFormat="1" ht="22.5">
      <c r="B383" s="205"/>
      <c r="C383" s="206"/>
      <c r="D383" s="200" t="s">
        <v>152</v>
      </c>
      <c r="E383" s="207" t="s">
        <v>1</v>
      </c>
      <c r="F383" s="208" t="s">
        <v>457</v>
      </c>
      <c r="G383" s="206"/>
      <c r="H383" s="207" t="s">
        <v>1</v>
      </c>
      <c r="I383" s="209"/>
      <c r="J383" s="206"/>
      <c r="K383" s="206"/>
      <c r="L383" s="210"/>
      <c r="M383" s="211"/>
      <c r="N383" s="212"/>
      <c r="O383" s="212"/>
      <c r="P383" s="212"/>
      <c r="Q383" s="212"/>
      <c r="R383" s="212"/>
      <c r="S383" s="212"/>
      <c r="T383" s="213"/>
      <c r="AT383" s="214" t="s">
        <v>152</v>
      </c>
      <c r="AU383" s="214" t="s">
        <v>87</v>
      </c>
      <c r="AV383" s="13" t="s">
        <v>85</v>
      </c>
      <c r="AW383" s="13" t="s">
        <v>34</v>
      </c>
      <c r="AX383" s="13" t="s">
        <v>77</v>
      </c>
      <c r="AY383" s="214" t="s">
        <v>141</v>
      </c>
    </row>
    <row r="384" spans="1:65" s="14" customFormat="1" ht="22.5">
      <c r="B384" s="215"/>
      <c r="C384" s="216"/>
      <c r="D384" s="200" t="s">
        <v>152</v>
      </c>
      <c r="E384" s="217" t="s">
        <v>1</v>
      </c>
      <c r="F384" s="218" t="s">
        <v>458</v>
      </c>
      <c r="G384" s="216"/>
      <c r="H384" s="219">
        <v>10.657999999999999</v>
      </c>
      <c r="I384" s="220"/>
      <c r="J384" s="216"/>
      <c r="K384" s="216"/>
      <c r="L384" s="221"/>
      <c r="M384" s="222"/>
      <c r="N384" s="223"/>
      <c r="O384" s="223"/>
      <c r="P384" s="223"/>
      <c r="Q384" s="223"/>
      <c r="R384" s="223"/>
      <c r="S384" s="223"/>
      <c r="T384" s="224"/>
      <c r="AT384" s="225" t="s">
        <v>152</v>
      </c>
      <c r="AU384" s="225" t="s">
        <v>87</v>
      </c>
      <c r="AV384" s="14" t="s">
        <v>87</v>
      </c>
      <c r="AW384" s="14" t="s">
        <v>34</v>
      </c>
      <c r="AX384" s="14" t="s">
        <v>85</v>
      </c>
      <c r="AY384" s="225" t="s">
        <v>141</v>
      </c>
    </row>
    <row r="385" spans="1:65" s="2" customFormat="1" ht="24.2" customHeight="1">
      <c r="A385" s="35"/>
      <c r="B385" s="36"/>
      <c r="C385" s="187" t="s">
        <v>459</v>
      </c>
      <c r="D385" s="187" t="s">
        <v>143</v>
      </c>
      <c r="E385" s="188" t="s">
        <v>460</v>
      </c>
      <c r="F385" s="189" t="s">
        <v>461</v>
      </c>
      <c r="G385" s="190" t="s">
        <v>164</v>
      </c>
      <c r="H385" s="191">
        <v>6.5490000000000004</v>
      </c>
      <c r="I385" s="192"/>
      <c r="J385" s="193">
        <f>ROUND(I385*H385,2)</f>
        <v>0</v>
      </c>
      <c r="K385" s="189" t="s">
        <v>147</v>
      </c>
      <c r="L385" s="40"/>
      <c r="M385" s="194" t="s">
        <v>1</v>
      </c>
      <c r="N385" s="195" t="s">
        <v>42</v>
      </c>
      <c r="O385" s="72"/>
      <c r="P385" s="196">
        <f>O385*H385</f>
        <v>0</v>
      </c>
      <c r="Q385" s="196">
        <v>2.3010199999999998</v>
      </c>
      <c r="R385" s="196">
        <f>Q385*H385</f>
        <v>15.069379979999999</v>
      </c>
      <c r="S385" s="196">
        <v>0</v>
      </c>
      <c r="T385" s="197">
        <f>S385*H385</f>
        <v>0</v>
      </c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R385" s="198" t="s">
        <v>148</v>
      </c>
      <c r="AT385" s="198" t="s">
        <v>143</v>
      </c>
      <c r="AU385" s="198" t="s">
        <v>87</v>
      </c>
      <c r="AY385" s="18" t="s">
        <v>141</v>
      </c>
      <c r="BE385" s="199">
        <f>IF(N385="základní",J385,0)</f>
        <v>0</v>
      </c>
      <c r="BF385" s="199">
        <f>IF(N385="snížená",J385,0)</f>
        <v>0</v>
      </c>
      <c r="BG385" s="199">
        <f>IF(N385="zákl. přenesená",J385,0)</f>
        <v>0</v>
      </c>
      <c r="BH385" s="199">
        <f>IF(N385="sníž. přenesená",J385,0)</f>
        <v>0</v>
      </c>
      <c r="BI385" s="199">
        <f>IF(N385="nulová",J385,0)</f>
        <v>0</v>
      </c>
      <c r="BJ385" s="18" t="s">
        <v>85</v>
      </c>
      <c r="BK385" s="199">
        <f>ROUND(I385*H385,2)</f>
        <v>0</v>
      </c>
      <c r="BL385" s="18" t="s">
        <v>148</v>
      </c>
      <c r="BM385" s="198" t="s">
        <v>462</v>
      </c>
    </row>
    <row r="386" spans="1:65" s="2" customFormat="1" ht="19.5">
      <c r="A386" s="35"/>
      <c r="B386" s="36"/>
      <c r="C386" s="37"/>
      <c r="D386" s="200" t="s">
        <v>150</v>
      </c>
      <c r="E386" s="37"/>
      <c r="F386" s="201" t="s">
        <v>463</v>
      </c>
      <c r="G386" s="37"/>
      <c r="H386" s="37"/>
      <c r="I386" s="202"/>
      <c r="J386" s="37"/>
      <c r="K386" s="37"/>
      <c r="L386" s="40"/>
      <c r="M386" s="203"/>
      <c r="N386" s="204"/>
      <c r="O386" s="72"/>
      <c r="P386" s="72"/>
      <c r="Q386" s="72"/>
      <c r="R386" s="72"/>
      <c r="S386" s="72"/>
      <c r="T386" s="73"/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  <c r="AT386" s="18" t="s">
        <v>150</v>
      </c>
      <c r="AU386" s="18" t="s">
        <v>87</v>
      </c>
    </row>
    <row r="387" spans="1:65" s="13" customFormat="1" ht="22.5">
      <c r="B387" s="205"/>
      <c r="C387" s="206"/>
      <c r="D387" s="200" t="s">
        <v>152</v>
      </c>
      <c r="E387" s="207" t="s">
        <v>1</v>
      </c>
      <c r="F387" s="208" t="s">
        <v>464</v>
      </c>
      <c r="G387" s="206"/>
      <c r="H387" s="207" t="s">
        <v>1</v>
      </c>
      <c r="I387" s="209"/>
      <c r="J387" s="206"/>
      <c r="K387" s="206"/>
      <c r="L387" s="210"/>
      <c r="M387" s="211"/>
      <c r="N387" s="212"/>
      <c r="O387" s="212"/>
      <c r="P387" s="212"/>
      <c r="Q387" s="212"/>
      <c r="R387" s="212"/>
      <c r="S387" s="212"/>
      <c r="T387" s="213"/>
      <c r="AT387" s="214" t="s">
        <v>152</v>
      </c>
      <c r="AU387" s="214" t="s">
        <v>87</v>
      </c>
      <c r="AV387" s="13" t="s">
        <v>85</v>
      </c>
      <c r="AW387" s="13" t="s">
        <v>34</v>
      </c>
      <c r="AX387" s="13" t="s">
        <v>77</v>
      </c>
      <c r="AY387" s="214" t="s">
        <v>141</v>
      </c>
    </row>
    <row r="388" spans="1:65" s="14" customFormat="1" ht="22.5">
      <c r="B388" s="215"/>
      <c r="C388" s="216"/>
      <c r="D388" s="200" t="s">
        <v>152</v>
      </c>
      <c r="E388" s="217" t="s">
        <v>1</v>
      </c>
      <c r="F388" s="218" t="s">
        <v>465</v>
      </c>
      <c r="G388" s="216"/>
      <c r="H388" s="219">
        <v>6.5490000000000004</v>
      </c>
      <c r="I388" s="220"/>
      <c r="J388" s="216"/>
      <c r="K388" s="216"/>
      <c r="L388" s="221"/>
      <c r="M388" s="222"/>
      <c r="N388" s="223"/>
      <c r="O388" s="223"/>
      <c r="P388" s="223"/>
      <c r="Q388" s="223"/>
      <c r="R388" s="223"/>
      <c r="S388" s="223"/>
      <c r="T388" s="224"/>
      <c r="AT388" s="225" t="s">
        <v>152</v>
      </c>
      <c r="AU388" s="225" t="s">
        <v>87</v>
      </c>
      <c r="AV388" s="14" t="s">
        <v>87</v>
      </c>
      <c r="AW388" s="14" t="s">
        <v>34</v>
      </c>
      <c r="AX388" s="14" t="s">
        <v>85</v>
      </c>
      <c r="AY388" s="225" t="s">
        <v>141</v>
      </c>
    </row>
    <row r="389" spans="1:65" s="2" customFormat="1" ht="24.2" customHeight="1">
      <c r="A389" s="35"/>
      <c r="B389" s="36"/>
      <c r="C389" s="187" t="s">
        <v>466</v>
      </c>
      <c r="D389" s="187" t="s">
        <v>143</v>
      </c>
      <c r="E389" s="188" t="s">
        <v>467</v>
      </c>
      <c r="F389" s="189" t="s">
        <v>468</v>
      </c>
      <c r="G389" s="190" t="s">
        <v>164</v>
      </c>
      <c r="H389" s="191">
        <v>10.657999999999999</v>
      </c>
      <c r="I389" s="192"/>
      <c r="J389" s="193">
        <f>ROUND(I389*H389,2)</f>
        <v>0</v>
      </c>
      <c r="K389" s="189" t="s">
        <v>147</v>
      </c>
      <c r="L389" s="40"/>
      <c r="M389" s="194" t="s">
        <v>1</v>
      </c>
      <c r="N389" s="195" t="s">
        <v>42</v>
      </c>
      <c r="O389" s="72"/>
      <c r="P389" s="196">
        <f>O389*H389</f>
        <v>0</v>
      </c>
      <c r="Q389" s="196">
        <v>0</v>
      </c>
      <c r="R389" s="196">
        <f>Q389*H389</f>
        <v>0</v>
      </c>
      <c r="S389" s="196">
        <v>0</v>
      </c>
      <c r="T389" s="197">
        <f>S389*H389</f>
        <v>0</v>
      </c>
      <c r="U389" s="35"/>
      <c r="V389" s="35"/>
      <c r="W389" s="35"/>
      <c r="X389" s="35"/>
      <c r="Y389" s="35"/>
      <c r="Z389" s="35"/>
      <c r="AA389" s="35"/>
      <c r="AB389" s="35"/>
      <c r="AC389" s="35"/>
      <c r="AD389" s="35"/>
      <c r="AE389" s="35"/>
      <c r="AR389" s="198" t="s">
        <v>148</v>
      </c>
      <c r="AT389" s="198" t="s">
        <v>143</v>
      </c>
      <c r="AU389" s="198" t="s">
        <v>87</v>
      </c>
      <c r="AY389" s="18" t="s">
        <v>141</v>
      </c>
      <c r="BE389" s="199">
        <f>IF(N389="základní",J389,0)</f>
        <v>0</v>
      </c>
      <c r="BF389" s="199">
        <f>IF(N389="snížená",J389,0)</f>
        <v>0</v>
      </c>
      <c r="BG389" s="199">
        <f>IF(N389="zákl. přenesená",J389,0)</f>
        <v>0</v>
      </c>
      <c r="BH389" s="199">
        <f>IF(N389="sníž. přenesená",J389,0)</f>
        <v>0</v>
      </c>
      <c r="BI389" s="199">
        <f>IF(N389="nulová",J389,0)</f>
        <v>0</v>
      </c>
      <c r="BJ389" s="18" t="s">
        <v>85</v>
      </c>
      <c r="BK389" s="199">
        <f>ROUND(I389*H389,2)</f>
        <v>0</v>
      </c>
      <c r="BL389" s="18" t="s">
        <v>148</v>
      </c>
      <c r="BM389" s="198" t="s">
        <v>469</v>
      </c>
    </row>
    <row r="390" spans="1:65" s="2" customFormat="1" ht="19.5">
      <c r="A390" s="35"/>
      <c r="B390" s="36"/>
      <c r="C390" s="37"/>
      <c r="D390" s="200" t="s">
        <v>150</v>
      </c>
      <c r="E390" s="37"/>
      <c r="F390" s="201" t="s">
        <v>470</v>
      </c>
      <c r="G390" s="37"/>
      <c r="H390" s="37"/>
      <c r="I390" s="202"/>
      <c r="J390" s="37"/>
      <c r="K390" s="37"/>
      <c r="L390" s="40"/>
      <c r="M390" s="203"/>
      <c r="N390" s="204"/>
      <c r="O390" s="72"/>
      <c r="P390" s="72"/>
      <c r="Q390" s="72"/>
      <c r="R390" s="72"/>
      <c r="S390" s="72"/>
      <c r="T390" s="73"/>
      <c r="U390" s="35"/>
      <c r="V390" s="35"/>
      <c r="W390" s="35"/>
      <c r="X390" s="35"/>
      <c r="Y390" s="35"/>
      <c r="Z390" s="35"/>
      <c r="AA390" s="35"/>
      <c r="AB390" s="35"/>
      <c r="AC390" s="35"/>
      <c r="AD390" s="35"/>
      <c r="AE390" s="35"/>
      <c r="AT390" s="18" t="s">
        <v>150</v>
      </c>
      <c r="AU390" s="18" t="s">
        <v>87</v>
      </c>
    </row>
    <row r="391" spans="1:65" s="2" customFormat="1" ht="33" customHeight="1">
      <c r="A391" s="35"/>
      <c r="B391" s="36"/>
      <c r="C391" s="187" t="s">
        <v>471</v>
      </c>
      <c r="D391" s="187" t="s">
        <v>143</v>
      </c>
      <c r="E391" s="188" t="s">
        <v>472</v>
      </c>
      <c r="F391" s="189" t="s">
        <v>473</v>
      </c>
      <c r="G391" s="190" t="s">
        <v>164</v>
      </c>
      <c r="H391" s="191">
        <v>21.315999999999999</v>
      </c>
      <c r="I391" s="192"/>
      <c r="J391" s="193">
        <f>ROUND(I391*H391,2)</f>
        <v>0</v>
      </c>
      <c r="K391" s="189" t="s">
        <v>147</v>
      </c>
      <c r="L391" s="40"/>
      <c r="M391" s="194" t="s">
        <v>1</v>
      </c>
      <c r="N391" s="195" t="s">
        <v>42</v>
      </c>
      <c r="O391" s="72"/>
      <c r="P391" s="196">
        <f>O391*H391</f>
        <v>0</v>
      </c>
      <c r="Q391" s="196">
        <v>0</v>
      </c>
      <c r="R391" s="196">
        <f>Q391*H391</f>
        <v>0</v>
      </c>
      <c r="S391" s="196">
        <v>0</v>
      </c>
      <c r="T391" s="197">
        <f>S391*H391</f>
        <v>0</v>
      </c>
      <c r="U391" s="35"/>
      <c r="V391" s="35"/>
      <c r="W391" s="35"/>
      <c r="X391" s="35"/>
      <c r="Y391" s="35"/>
      <c r="Z391" s="35"/>
      <c r="AA391" s="35"/>
      <c r="AB391" s="35"/>
      <c r="AC391" s="35"/>
      <c r="AD391" s="35"/>
      <c r="AE391" s="35"/>
      <c r="AR391" s="198" t="s">
        <v>148</v>
      </c>
      <c r="AT391" s="198" t="s">
        <v>143</v>
      </c>
      <c r="AU391" s="198" t="s">
        <v>87</v>
      </c>
      <c r="AY391" s="18" t="s">
        <v>141</v>
      </c>
      <c r="BE391" s="199">
        <f>IF(N391="základní",J391,0)</f>
        <v>0</v>
      </c>
      <c r="BF391" s="199">
        <f>IF(N391="snížená",J391,0)</f>
        <v>0</v>
      </c>
      <c r="BG391" s="199">
        <f>IF(N391="zákl. přenesená",J391,0)</f>
        <v>0</v>
      </c>
      <c r="BH391" s="199">
        <f>IF(N391="sníž. přenesená",J391,0)</f>
        <v>0</v>
      </c>
      <c r="BI391" s="199">
        <f>IF(N391="nulová",J391,0)</f>
        <v>0</v>
      </c>
      <c r="BJ391" s="18" t="s">
        <v>85</v>
      </c>
      <c r="BK391" s="199">
        <f>ROUND(I391*H391,2)</f>
        <v>0</v>
      </c>
      <c r="BL391" s="18" t="s">
        <v>148</v>
      </c>
      <c r="BM391" s="198" t="s">
        <v>474</v>
      </c>
    </row>
    <row r="392" spans="1:65" s="2" customFormat="1" ht="29.25">
      <c r="A392" s="35"/>
      <c r="B392" s="36"/>
      <c r="C392" s="37"/>
      <c r="D392" s="200" t="s">
        <v>150</v>
      </c>
      <c r="E392" s="37"/>
      <c r="F392" s="201" t="s">
        <v>475</v>
      </c>
      <c r="G392" s="37"/>
      <c r="H392" s="37"/>
      <c r="I392" s="202"/>
      <c r="J392" s="37"/>
      <c r="K392" s="37"/>
      <c r="L392" s="40"/>
      <c r="M392" s="203"/>
      <c r="N392" s="204"/>
      <c r="O392" s="72"/>
      <c r="P392" s="72"/>
      <c r="Q392" s="72"/>
      <c r="R392" s="72"/>
      <c r="S392" s="72"/>
      <c r="T392" s="73"/>
      <c r="U392" s="35"/>
      <c r="V392" s="35"/>
      <c r="W392" s="35"/>
      <c r="X392" s="35"/>
      <c r="Y392" s="35"/>
      <c r="Z392" s="35"/>
      <c r="AA392" s="35"/>
      <c r="AB392" s="35"/>
      <c r="AC392" s="35"/>
      <c r="AD392" s="35"/>
      <c r="AE392" s="35"/>
      <c r="AT392" s="18" t="s">
        <v>150</v>
      </c>
      <c r="AU392" s="18" t="s">
        <v>87</v>
      </c>
    </row>
    <row r="393" spans="1:65" s="14" customFormat="1" ht="22.5">
      <c r="B393" s="215"/>
      <c r="C393" s="216"/>
      <c r="D393" s="200" t="s">
        <v>152</v>
      </c>
      <c r="E393" s="217" t="s">
        <v>1</v>
      </c>
      <c r="F393" s="218" t="s">
        <v>476</v>
      </c>
      <c r="G393" s="216"/>
      <c r="H393" s="219">
        <v>21.315999999999999</v>
      </c>
      <c r="I393" s="220"/>
      <c r="J393" s="216"/>
      <c r="K393" s="216"/>
      <c r="L393" s="221"/>
      <c r="M393" s="222"/>
      <c r="N393" s="223"/>
      <c r="O393" s="223"/>
      <c r="P393" s="223"/>
      <c r="Q393" s="223"/>
      <c r="R393" s="223"/>
      <c r="S393" s="223"/>
      <c r="T393" s="224"/>
      <c r="AT393" s="225" t="s">
        <v>152</v>
      </c>
      <c r="AU393" s="225" t="s">
        <v>87</v>
      </c>
      <c r="AV393" s="14" t="s">
        <v>87</v>
      </c>
      <c r="AW393" s="14" t="s">
        <v>34</v>
      </c>
      <c r="AX393" s="14" t="s">
        <v>85</v>
      </c>
      <c r="AY393" s="225" t="s">
        <v>141</v>
      </c>
    </row>
    <row r="394" spans="1:65" s="2" customFormat="1" ht="16.5" customHeight="1">
      <c r="A394" s="35"/>
      <c r="B394" s="36"/>
      <c r="C394" s="187" t="s">
        <v>477</v>
      </c>
      <c r="D394" s="187" t="s">
        <v>143</v>
      </c>
      <c r="E394" s="188" t="s">
        <v>478</v>
      </c>
      <c r="F394" s="189" t="s">
        <v>479</v>
      </c>
      <c r="G394" s="190" t="s">
        <v>196</v>
      </c>
      <c r="H394" s="191">
        <v>1.27</v>
      </c>
      <c r="I394" s="192"/>
      <c r="J394" s="193">
        <f>ROUND(I394*H394,2)</f>
        <v>0</v>
      </c>
      <c r="K394" s="189" t="s">
        <v>147</v>
      </c>
      <c r="L394" s="40"/>
      <c r="M394" s="194" t="s">
        <v>1</v>
      </c>
      <c r="N394" s="195" t="s">
        <v>42</v>
      </c>
      <c r="O394" s="72"/>
      <c r="P394" s="196">
        <f>O394*H394</f>
        <v>0</v>
      </c>
      <c r="Q394" s="196">
        <v>1.0416099999999999</v>
      </c>
      <c r="R394" s="196">
        <f>Q394*H394</f>
        <v>1.3228446999999999</v>
      </c>
      <c r="S394" s="196">
        <v>0</v>
      </c>
      <c r="T394" s="197">
        <f>S394*H394</f>
        <v>0</v>
      </c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R394" s="198" t="s">
        <v>148</v>
      </c>
      <c r="AT394" s="198" t="s">
        <v>143</v>
      </c>
      <c r="AU394" s="198" t="s">
        <v>87</v>
      </c>
      <c r="AY394" s="18" t="s">
        <v>141</v>
      </c>
      <c r="BE394" s="199">
        <f>IF(N394="základní",J394,0)</f>
        <v>0</v>
      </c>
      <c r="BF394" s="199">
        <f>IF(N394="snížená",J394,0)</f>
        <v>0</v>
      </c>
      <c r="BG394" s="199">
        <f>IF(N394="zákl. přenesená",J394,0)</f>
        <v>0</v>
      </c>
      <c r="BH394" s="199">
        <f>IF(N394="sníž. přenesená",J394,0)</f>
        <v>0</v>
      </c>
      <c r="BI394" s="199">
        <f>IF(N394="nulová",J394,0)</f>
        <v>0</v>
      </c>
      <c r="BJ394" s="18" t="s">
        <v>85</v>
      </c>
      <c r="BK394" s="199">
        <f>ROUND(I394*H394,2)</f>
        <v>0</v>
      </c>
      <c r="BL394" s="18" t="s">
        <v>148</v>
      </c>
      <c r="BM394" s="198" t="s">
        <v>480</v>
      </c>
    </row>
    <row r="395" spans="1:65" s="2" customFormat="1" ht="11.25">
      <c r="A395" s="35"/>
      <c r="B395" s="36"/>
      <c r="C395" s="37"/>
      <c r="D395" s="200" t="s">
        <v>150</v>
      </c>
      <c r="E395" s="37"/>
      <c r="F395" s="201" t="s">
        <v>481</v>
      </c>
      <c r="G395" s="37"/>
      <c r="H395" s="37"/>
      <c r="I395" s="202"/>
      <c r="J395" s="37"/>
      <c r="K395" s="37"/>
      <c r="L395" s="40"/>
      <c r="M395" s="203"/>
      <c r="N395" s="204"/>
      <c r="O395" s="72"/>
      <c r="P395" s="72"/>
      <c r="Q395" s="72"/>
      <c r="R395" s="72"/>
      <c r="S395" s="72"/>
      <c r="T395" s="73"/>
      <c r="U395" s="35"/>
      <c r="V395" s="35"/>
      <c r="W395" s="35"/>
      <c r="X395" s="35"/>
      <c r="Y395" s="35"/>
      <c r="Z395" s="35"/>
      <c r="AA395" s="35"/>
      <c r="AB395" s="35"/>
      <c r="AC395" s="35"/>
      <c r="AD395" s="35"/>
      <c r="AE395" s="35"/>
      <c r="AT395" s="18" t="s">
        <v>150</v>
      </c>
      <c r="AU395" s="18" t="s">
        <v>87</v>
      </c>
    </row>
    <row r="396" spans="1:65" s="2" customFormat="1" ht="16.5" customHeight="1">
      <c r="A396" s="35"/>
      <c r="B396" s="36"/>
      <c r="C396" s="187" t="s">
        <v>482</v>
      </c>
      <c r="D396" s="187" t="s">
        <v>143</v>
      </c>
      <c r="E396" s="188" t="s">
        <v>483</v>
      </c>
      <c r="F396" s="189" t="s">
        <v>484</v>
      </c>
      <c r="G396" s="190" t="s">
        <v>196</v>
      </c>
      <c r="H396" s="191">
        <v>0.21299999999999999</v>
      </c>
      <c r="I396" s="192"/>
      <c r="J396" s="193">
        <f>ROUND(I396*H396,2)</f>
        <v>0</v>
      </c>
      <c r="K396" s="189" t="s">
        <v>147</v>
      </c>
      <c r="L396" s="40"/>
      <c r="M396" s="194" t="s">
        <v>1</v>
      </c>
      <c r="N396" s="195" t="s">
        <v>42</v>
      </c>
      <c r="O396" s="72"/>
      <c r="P396" s="196">
        <f>O396*H396</f>
        <v>0</v>
      </c>
      <c r="Q396" s="196">
        <v>1.06277</v>
      </c>
      <c r="R396" s="196">
        <f>Q396*H396</f>
        <v>0.22637000999999998</v>
      </c>
      <c r="S396" s="196">
        <v>0</v>
      </c>
      <c r="T396" s="197">
        <f>S396*H396</f>
        <v>0</v>
      </c>
      <c r="U396" s="35"/>
      <c r="V396" s="35"/>
      <c r="W396" s="35"/>
      <c r="X396" s="35"/>
      <c r="Y396" s="35"/>
      <c r="Z396" s="35"/>
      <c r="AA396" s="35"/>
      <c r="AB396" s="35"/>
      <c r="AC396" s="35"/>
      <c r="AD396" s="35"/>
      <c r="AE396" s="35"/>
      <c r="AR396" s="198" t="s">
        <v>148</v>
      </c>
      <c r="AT396" s="198" t="s">
        <v>143</v>
      </c>
      <c r="AU396" s="198" t="s">
        <v>87</v>
      </c>
      <c r="AY396" s="18" t="s">
        <v>141</v>
      </c>
      <c r="BE396" s="199">
        <f>IF(N396="základní",J396,0)</f>
        <v>0</v>
      </c>
      <c r="BF396" s="199">
        <f>IF(N396="snížená",J396,0)</f>
        <v>0</v>
      </c>
      <c r="BG396" s="199">
        <f>IF(N396="zákl. přenesená",J396,0)</f>
        <v>0</v>
      </c>
      <c r="BH396" s="199">
        <f>IF(N396="sníž. přenesená",J396,0)</f>
        <v>0</v>
      </c>
      <c r="BI396" s="199">
        <f>IF(N396="nulová",J396,0)</f>
        <v>0</v>
      </c>
      <c r="BJ396" s="18" t="s">
        <v>85</v>
      </c>
      <c r="BK396" s="199">
        <f>ROUND(I396*H396,2)</f>
        <v>0</v>
      </c>
      <c r="BL396" s="18" t="s">
        <v>148</v>
      </c>
      <c r="BM396" s="198" t="s">
        <v>485</v>
      </c>
    </row>
    <row r="397" spans="1:65" s="2" customFormat="1" ht="11.25">
      <c r="A397" s="35"/>
      <c r="B397" s="36"/>
      <c r="C397" s="37"/>
      <c r="D397" s="200" t="s">
        <v>150</v>
      </c>
      <c r="E397" s="37"/>
      <c r="F397" s="201" t="s">
        <v>486</v>
      </c>
      <c r="G397" s="37"/>
      <c r="H397" s="37"/>
      <c r="I397" s="202"/>
      <c r="J397" s="37"/>
      <c r="K397" s="37"/>
      <c r="L397" s="40"/>
      <c r="M397" s="203"/>
      <c r="N397" s="204"/>
      <c r="O397" s="72"/>
      <c r="P397" s="72"/>
      <c r="Q397" s="72"/>
      <c r="R397" s="72"/>
      <c r="S397" s="72"/>
      <c r="T397" s="73"/>
      <c r="U397" s="35"/>
      <c r="V397" s="35"/>
      <c r="W397" s="35"/>
      <c r="X397" s="35"/>
      <c r="Y397" s="35"/>
      <c r="Z397" s="35"/>
      <c r="AA397" s="35"/>
      <c r="AB397" s="35"/>
      <c r="AC397" s="35"/>
      <c r="AD397" s="35"/>
      <c r="AE397" s="35"/>
      <c r="AT397" s="18" t="s">
        <v>150</v>
      </c>
      <c r="AU397" s="18" t="s">
        <v>87</v>
      </c>
    </row>
    <row r="398" spans="1:65" s="13" customFormat="1" ht="11.25">
      <c r="B398" s="205"/>
      <c r="C398" s="206"/>
      <c r="D398" s="200" t="s">
        <v>152</v>
      </c>
      <c r="E398" s="207" t="s">
        <v>1</v>
      </c>
      <c r="F398" s="208" t="s">
        <v>487</v>
      </c>
      <c r="G398" s="206"/>
      <c r="H398" s="207" t="s">
        <v>1</v>
      </c>
      <c r="I398" s="209"/>
      <c r="J398" s="206"/>
      <c r="K398" s="206"/>
      <c r="L398" s="210"/>
      <c r="M398" s="211"/>
      <c r="N398" s="212"/>
      <c r="O398" s="212"/>
      <c r="P398" s="212"/>
      <c r="Q398" s="212"/>
      <c r="R398" s="212"/>
      <c r="S398" s="212"/>
      <c r="T398" s="213"/>
      <c r="AT398" s="214" t="s">
        <v>152</v>
      </c>
      <c r="AU398" s="214" t="s">
        <v>87</v>
      </c>
      <c r="AV398" s="13" t="s">
        <v>85</v>
      </c>
      <c r="AW398" s="13" t="s">
        <v>34</v>
      </c>
      <c r="AX398" s="13" t="s">
        <v>77</v>
      </c>
      <c r="AY398" s="214" t="s">
        <v>141</v>
      </c>
    </row>
    <row r="399" spans="1:65" s="14" customFormat="1" ht="11.25">
      <c r="B399" s="215"/>
      <c r="C399" s="216"/>
      <c r="D399" s="200" t="s">
        <v>152</v>
      </c>
      <c r="E399" s="217" t="s">
        <v>1</v>
      </c>
      <c r="F399" s="218" t="s">
        <v>488</v>
      </c>
      <c r="G399" s="216"/>
      <c r="H399" s="219">
        <v>0.21299999999999999</v>
      </c>
      <c r="I399" s="220"/>
      <c r="J399" s="216"/>
      <c r="K399" s="216"/>
      <c r="L399" s="221"/>
      <c r="M399" s="222"/>
      <c r="N399" s="223"/>
      <c r="O399" s="223"/>
      <c r="P399" s="223"/>
      <c r="Q399" s="223"/>
      <c r="R399" s="223"/>
      <c r="S399" s="223"/>
      <c r="T399" s="224"/>
      <c r="AT399" s="225" t="s">
        <v>152</v>
      </c>
      <c r="AU399" s="225" t="s">
        <v>87</v>
      </c>
      <c r="AV399" s="14" t="s">
        <v>87</v>
      </c>
      <c r="AW399" s="14" t="s">
        <v>34</v>
      </c>
      <c r="AX399" s="14" t="s">
        <v>85</v>
      </c>
      <c r="AY399" s="225" t="s">
        <v>141</v>
      </c>
    </row>
    <row r="400" spans="1:65" s="2" customFormat="1" ht="21.75" customHeight="1">
      <c r="A400" s="35"/>
      <c r="B400" s="36"/>
      <c r="C400" s="187" t="s">
        <v>489</v>
      </c>
      <c r="D400" s="187" t="s">
        <v>143</v>
      </c>
      <c r="E400" s="188" t="s">
        <v>490</v>
      </c>
      <c r="F400" s="189" t="s">
        <v>491</v>
      </c>
      <c r="G400" s="190" t="s">
        <v>146</v>
      </c>
      <c r="H400" s="191">
        <v>53.29</v>
      </c>
      <c r="I400" s="192"/>
      <c r="J400" s="193">
        <f>ROUND(I400*H400,2)</f>
        <v>0</v>
      </c>
      <c r="K400" s="189" t="s">
        <v>147</v>
      </c>
      <c r="L400" s="40"/>
      <c r="M400" s="194" t="s">
        <v>1</v>
      </c>
      <c r="N400" s="195" t="s">
        <v>42</v>
      </c>
      <c r="O400" s="72"/>
      <c r="P400" s="196">
        <f>O400*H400</f>
        <v>0</v>
      </c>
      <c r="Q400" s="196">
        <v>0</v>
      </c>
      <c r="R400" s="196">
        <f>Q400*H400</f>
        <v>0</v>
      </c>
      <c r="S400" s="196">
        <v>0</v>
      </c>
      <c r="T400" s="197">
        <f>S400*H400</f>
        <v>0</v>
      </c>
      <c r="U400" s="35"/>
      <c r="V400" s="35"/>
      <c r="W400" s="35"/>
      <c r="X400" s="35"/>
      <c r="Y400" s="35"/>
      <c r="Z400" s="35"/>
      <c r="AA400" s="35"/>
      <c r="AB400" s="35"/>
      <c r="AC400" s="35"/>
      <c r="AD400" s="35"/>
      <c r="AE400" s="35"/>
      <c r="AR400" s="198" t="s">
        <v>148</v>
      </c>
      <c r="AT400" s="198" t="s">
        <v>143</v>
      </c>
      <c r="AU400" s="198" t="s">
        <v>87</v>
      </c>
      <c r="AY400" s="18" t="s">
        <v>141</v>
      </c>
      <c r="BE400" s="199">
        <f>IF(N400="základní",J400,0)</f>
        <v>0</v>
      </c>
      <c r="BF400" s="199">
        <f>IF(N400="snížená",J400,0)</f>
        <v>0</v>
      </c>
      <c r="BG400" s="199">
        <f>IF(N400="zákl. přenesená",J400,0)</f>
        <v>0</v>
      </c>
      <c r="BH400" s="199">
        <f>IF(N400="sníž. přenesená",J400,0)</f>
        <v>0</v>
      </c>
      <c r="BI400" s="199">
        <f>IF(N400="nulová",J400,0)</f>
        <v>0</v>
      </c>
      <c r="BJ400" s="18" t="s">
        <v>85</v>
      </c>
      <c r="BK400" s="199">
        <f>ROUND(I400*H400,2)</f>
        <v>0</v>
      </c>
      <c r="BL400" s="18" t="s">
        <v>148</v>
      </c>
      <c r="BM400" s="198" t="s">
        <v>492</v>
      </c>
    </row>
    <row r="401" spans="1:65" s="2" customFormat="1" ht="11.25">
      <c r="A401" s="35"/>
      <c r="B401" s="36"/>
      <c r="C401" s="37"/>
      <c r="D401" s="200" t="s">
        <v>150</v>
      </c>
      <c r="E401" s="37"/>
      <c r="F401" s="201" t="s">
        <v>491</v>
      </c>
      <c r="G401" s="37"/>
      <c r="H401" s="37"/>
      <c r="I401" s="202"/>
      <c r="J401" s="37"/>
      <c r="K401" s="37"/>
      <c r="L401" s="40"/>
      <c r="M401" s="203"/>
      <c r="N401" s="204"/>
      <c r="O401" s="72"/>
      <c r="P401" s="72"/>
      <c r="Q401" s="72"/>
      <c r="R401" s="72"/>
      <c r="S401" s="72"/>
      <c r="T401" s="73"/>
      <c r="U401" s="35"/>
      <c r="V401" s="35"/>
      <c r="W401" s="35"/>
      <c r="X401" s="35"/>
      <c r="Y401" s="35"/>
      <c r="Z401" s="35"/>
      <c r="AA401" s="35"/>
      <c r="AB401" s="35"/>
      <c r="AC401" s="35"/>
      <c r="AD401" s="35"/>
      <c r="AE401" s="35"/>
      <c r="AT401" s="18" t="s">
        <v>150</v>
      </c>
      <c r="AU401" s="18" t="s">
        <v>87</v>
      </c>
    </row>
    <row r="402" spans="1:65" s="13" customFormat="1" ht="22.5">
      <c r="B402" s="205"/>
      <c r="C402" s="206"/>
      <c r="D402" s="200" t="s">
        <v>152</v>
      </c>
      <c r="E402" s="207" t="s">
        <v>1</v>
      </c>
      <c r="F402" s="208" t="s">
        <v>493</v>
      </c>
      <c r="G402" s="206"/>
      <c r="H402" s="207" t="s">
        <v>1</v>
      </c>
      <c r="I402" s="209"/>
      <c r="J402" s="206"/>
      <c r="K402" s="206"/>
      <c r="L402" s="210"/>
      <c r="M402" s="211"/>
      <c r="N402" s="212"/>
      <c r="O402" s="212"/>
      <c r="P402" s="212"/>
      <c r="Q402" s="212"/>
      <c r="R402" s="212"/>
      <c r="S402" s="212"/>
      <c r="T402" s="213"/>
      <c r="AT402" s="214" t="s">
        <v>152</v>
      </c>
      <c r="AU402" s="214" t="s">
        <v>87</v>
      </c>
      <c r="AV402" s="13" t="s">
        <v>85</v>
      </c>
      <c r="AW402" s="13" t="s">
        <v>34</v>
      </c>
      <c r="AX402" s="13" t="s">
        <v>77</v>
      </c>
      <c r="AY402" s="214" t="s">
        <v>141</v>
      </c>
    </row>
    <row r="403" spans="1:65" s="14" customFormat="1" ht="11.25">
      <c r="B403" s="215"/>
      <c r="C403" s="216"/>
      <c r="D403" s="200" t="s">
        <v>152</v>
      </c>
      <c r="E403" s="217" t="s">
        <v>1</v>
      </c>
      <c r="F403" s="218" t="s">
        <v>494</v>
      </c>
      <c r="G403" s="216"/>
      <c r="H403" s="219">
        <v>53.29</v>
      </c>
      <c r="I403" s="220"/>
      <c r="J403" s="216"/>
      <c r="K403" s="216"/>
      <c r="L403" s="221"/>
      <c r="M403" s="222"/>
      <c r="N403" s="223"/>
      <c r="O403" s="223"/>
      <c r="P403" s="223"/>
      <c r="Q403" s="223"/>
      <c r="R403" s="223"/>
      <c r="S403" s="223"/>
      <c r="T403" s="224"/>
      <c r="AT403" s="225" t="s">
        <v>152</v>
      </c>
      <c r="AU403" s="225" t="s">
        <v>87</v>
      </c>
      <c r="AV403" s="14" t="s">
        <v>87</v>
      </c>
      <c r="AW403" s="14" t="s">
        <v>34</v>
      </c>
      <c r="AX403" s="14" t="s">
        <v>85</v>
      </c>
      <c r="AY403" s="225" t="s">
        <v>141</v>
      </c>
    </row>
    <row r="404" spans="1:65" s="12" customFormat="1" ht="22.9" customHeight="1">
      <c r="B404" s="171"/>
      <c r="C404" s="172"/>
      <c r="D404" s="173" t="s">
        <v>76</v>
      </c>
      <c r="E404" s="185" t="s">
        <v>200</v>
      </c>
      <c r="F404" s="185" t="s">
        <v>495</v>
      </c>
      <c r="G404" s="172"/>
      <c r="H404" s="172"/>
      <c r="I404" s="175"/>
      <c r="J404" s="186">
        <f>BK404</f>
        <v>0</v>
      </c>
      <c r="K404" s="172"/>
      <c r="L404" s="177"/>
      <c r="M404" s="178"/>
      <c r="N404" s="179"/>
      <c r="O404" s="179"/>
      <c r="P404" s="180">
        <f>SUM(P405:P420)</f>
        <v>0</v>
      </c>
      <c r="Q404" s="179"/>
      <c r="R404" s="180">
        <f>SUM(R405:R420)</f>
        <v>0</v>
      </c>
      <c r="S404" s="179"/>
      <c r="T404" s="181">
        <f>SUM(T405:T420)</f>
        <v>0</v>
      </c>
      <c r="AR404" s="182" t="s">
        <v>85</v>
      </c>
      <c r="AT404" s="183" t="s">
        <v>76</v>
      </c>
      <c r="AU404" s="183" t="s">
        <v>85</v>
      </c>
      <c r="AY404" s="182" t="s">
        <v>141</v>
      </c>
      <c r="BK404" s="184">
        <f>SUM(BK405:BK420)</f>
        <v>0</v>
      </c>
    </row>
    <row r="405" spans="1:65" s="2" customFormat="1" ht="24.2" customHeight="1">
      <c r="A405" s="35"/>
      <c r="B405" s="36"/>
      <c r="C405" s="187" t="s">
        <v>496</v>
      </c>
      <c r="D405" s="187" t="s">
        <v>143</v>
      </c>
      <c r="E405" s="188" t="s">
        <v>497</v>
      </c>
      <c r="F405" s="189" t="s">
        <v>498</v>
      </c>
      <c r="G405" s="190" t="s">
        <v>336</v>
      </c>
      <c r="H405" s="191">
        <v>100</v>
      </c>
      <c r="I405" s="192"/>
      <c r="J405" s="193">
        <f>ROUND(I405*H405,2)</f>
        <v>0</v>
      </c>
      <c r="K405" s="189" t="s">
        <v>147</v>
      </c>
      <c r="L405" s="40"/>
      <c r="M405" s="194" t="s">
        <v>1</v>
      </c>
      <c r="N405" s="195" t="s">
        <v>42</v>
      </c>
      <c r="O405" s="72"/>
      <c r="P405" s="196">
        <f>O405*H405</f>
        <v>0</v>
      </c>
      <c r="Q405" s="196">
        <v>0</v>
      </c>
      <c r="R405" s="196">
        <f>Q405*H405</f>
        <v>0</v>
      </c>
      <c r="S405" s="196">
        <v>0</v>
      </c>
      <c r="T405" s="197">
        <f>S405*H405</f>
        <v>0</v>
      </c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R405" s="198" t="s">
        <v>148</v>
      </c>
      <c r="AT405" s="198" t="s">
        <v>143</v>
      </c>
      <c r="AU405" s="198" t="s">
        <v>87</v>
      </c>
      <c r="AY405" s="18" t="s">
        <v>141</v>
      </c>
      <c r="BE405" s="199">
        <f>IF(N405="základní",J405,0)</f>
        <v>0</v>
      </c>
      <c r="BF405" s="199">
        <f>IF(N405="snížená",J405,0)</f>
        <v>0</v>
      </c>
      <c r="BG405" s="199">
        <f>IF(N405="zákl. přenesená",J405,0)</f>
        <v>0</v>
      </c>
      <c r="BH405" s="199">
        <f>IF(N405="sníž. přenesená",J405,0)</f>
        <v>0</v>
      </c>
      <c r="BI405" s="199">
        <f>IF(N405="nulová",J405,0)</f>
        <v>0</v>
      </c>
      <c r="BJ405" s="18" t="s">
        <v>85</v>
      </c>
      <c r="BK405" s="199">
        <f>ROUND(I405*H405,2)</f>
        <v>0</v>
      </c>
      <c r="BL405" s="18" t="s">
        <v>148</v>
      </c>
      <c r="BM405" s="198" t="s">
        <v>499</v>
      </c>
    </row>
    <row r="406" spans="1:65" s="2" customFormat="1" ht="19.5">
      <c r="A406" s="35"/>
      <c r="B406" s="36"/>
      <c r="C406" s="37"/>
      <c r="D406" s="200" t="s">
        <v>150</v>
      </c>
      <c r="E406" s="37"/>
      <c r="F406" s="201" t="s">
        <v>498</v>
      </c>
      <c r="G406" s="37"/>
      <c r="H406" s="37"/>
      <c r="I406" s="202"/>
      <c r="J406" s="37"/>
      <c r="K406" s="37"/>
      <c r="L406" s="40"/>
      <c r="M406" s="203"/>
      <c r="N406" s="204"/>
      <c r="O406" s="72"/>
      <c r="P406" s="72"/>
      <c r="Q406" s="72"/>
      <c r="R406" s="72"/>
      <c r="S406" s="72"/>
      <c r="T406" s="73"/>
      <c r="U406" s="35"/>
      <c r="V406" s="35"/>
      <c r="W406" s="35"/>
      <c r="X406" s="35"/>
      <c r="Y406" s="35"/>
      <c r="Z406" s="35"/>
      <c r="AA406" s="35"/>
      <c r="AB406" s="35"/>
      <c r="AC406" s="35"/>
      <c r="AD406" s="35"/>
      <c r="AE406" s="35"/>
      <c r="AT406" s="18" t="s">
        <v>150</v>
      </c>
      <c r="AU406" s="18" t="s">
        <v>87</v>
      </c>
    </row>
    <row r="407" spans="1:65" s="13" customFormat="1" ht="11.25">
      <c r="B407" s="205"/>
      <c r="C407" s="206"/>
      <c r="D407" s="200" t="s">
        <v>152</v>
      </c>
      <c r="E407" s="207" t="s">
        <v>1</v>
      </c>
      <c r="F407" s="208" t="s">
        <v>166</v>
      </c>
      <c r="G407" s="206"/>
      <c r="H407" s="207" t="s">
        <v>1</v>
      </c>
      <c r="I407" s="209"/>
      <c r="J407" s="206"/>
      <c r="K407" s="206"/>
      <c r="L407" s="210"/>
      <c r="M407" s="211"/>
      <c r="N407" s="212"/>
      <c r="O407" s="212"/>
      <c r="P407" s="212"/>
      <c r="Q407" s="212"/>
      <c r="R407" s="212"/>
      <c r="S407" s="212"/>
      <c r="T407" s="213"/>
      <c r="AT407" s="214" t="s">
        <v>152</v>
      </c>
      <c r="AU407" s="214" t="s">
        <v>87</v>
      </c>
      <c r="AV407" s="13" t="s">
        <v>85</v>
      </c>
      <c r="AW407" s="13" t="s">
        <v>34</v>
      </c>
      <c r="AX407" s="13" t="s">
        <v>77</v>
      </c>
      <c r="AY407" s="214" t="s">
        <v>141</v>
      </c>
    </row>
    <row r="408" spans="1:65" s="14" customFormat="1" ht="11.25">
      <c r="B408" s="215"/>
      <c r="C408" s="216"/>
      <c r="D408" s="200" t="s">
        <v>152</v>
      </c>
      <c r="E408" s="217" t="s">
        <v>1</v>
      </c>
      <c r="F408" s="218" t="s">
        <v>500</v>
      </c>
      <c r="G408" s="216"/>
      <c r="H408" s="219">
        <v>100</v>
      </c>
      <c r="I408" s="220"/>
      <c r="J408" s="216"/>
      <c r="K408" s="216"/>
      <c r="L408" s="221"/>
      <c r="M408" s="222"/>
      <c r="N408" s="223"/>
      <c r="O408" s="223"/>
      <c r="P408" s="223"/>
      <c r="Q408" s="223"/>
      <c r="R408" s="223"/>
      <c r="S408" s="223"/>
      <c r="T408" s="224"/>
      <c r="AT408" s="225" t="s">
        <v>152</v>
      </c>
      <c r="AU408" s="225" t="s">
        <v>87</v>
      </c>
      <c r="AV408" s="14" t="s">
        <v>87</v>
      </c>
      <c r="AW408" s="14" t="s">
        <v>34</v>
      </c>
      <c r="AX408" s="14" t="s">
        <v>77</v>
      </c>
      <c r="AY408" s="225" t="s">
        <v>141</v>
      </c>
    </row>
    <row r="409" spans="1:65" s="16" customFormat="1" ht="11.25">
      <c r="B409" s="237"/>
      <c r="C409" s="238"/>
      <c r="D409" s="200" t="s">
        <v>152</v>
      </c>
      <c r="E409" s="239" t="s">
        <v>1</v>
      </c>
      <c r="F409" s="240" t="s">
        <v>174</v>
      </c>
      <c r="G409" s="238"/>
      <c r="H409" s="241">
        <v>100</v>
      </c>
      <c r="I409" s="242"/>
      <c r="J409" s="238"/>
      <c r="K409" s="238"/>
      <c r="L409" s="243"/>
      <c r="M409" s="244"/>
      <c r="N409" s="245"/>
      <c r="O409" s="245"/>
      <c r="P409" s="245"/>
      <c r="Q409" s="245"/>
      <c r="R409" s="245"/>
      <c r="S409" s="245"/>
      <c r="T409" s="246"/>
      <c r="AT409" s="247" t="s">
        <v>152</v>
      </c>
      <c r="AU409" s="247" t="s">
        <v>87</v>
      </c>
      <c r="AV409" s="16" t="s">
        <v>148</v>
      </c>
      <c r="AW409" s="16" t="s">
        <v>34</v>
      </c>
      <c r="AX409" s="16" t="s">
        <v>85</v>
      </c>
      <c r="AY409" s="247" t="s">
        <v>141</v>
      </c>
    </row>
    <row r="410" spans="1:65" s="2" customFormat="1" ht="24.2" customHeight="1">
      <c r="A410" s="35"/>
      <c r="B410" s="36"/>
      <c r="C410" s="187" t="s">
        <v>501</v>
      </c>
      <c r="D410" s="187" t="s">
        <v>143</v>
      </c>
      <c r="E410" s="188" t="s">
        <v>502</v>
      </c>
      <c r="F410" s="189" t="s">
        <v>503</v>
      </c>
      <c r="G410" s="190" t="s">
        <v>336</v>
      </c>
      <c r="H410" s="191">
        <v>5</v>
      </c>
      <c r="I410" s="192"/>
      <c r="J410" s="193">
        <f>ROUND(I410*H410,2)</f>
        <v>0</v>
      </c>
      <c r="K410" s="189" t="s">
        <v>222</v>
      </c>
      <c r="L410" s="40"/>
      <c r="M410" s="194" t="s">
        <v>1</v>
      </c>
      <c r="N410" s="195" t="s">
        <v>42</v>
      </c>
      <c r="O410" s="72"/>
      <c r="P410" s="196">
        <f>O410*H410</f>
        <v>0</v>
      </c>
      <c r="Q410" s="196">
        <v>0</v>
      </c>
      <c r="R410" s="196">
        <f>Q410*H410</f>
        <v>0</v>
      </c>
      <c r="S410" s="196">
        <v>0</v>
      </c>
      <c r="T410" s="197">
        <f>S410*H410</f>
        <v>0</v>
      </c>
      <c r="U410" s="35"/>
      <c r="V410" s="35"/>
      <c r="W410" s="35"/>
      <c r="X410" s="35"/>
      <c r="Y410" s="35"/>
      <c r="Z410" s="35"/>
      <c r="AA410" s="35"/>
      <c r="AB410" s="35"/>
      <c r="AC410" s="35"/>
      <c r="AD410" s="35"/>
      <c r="AE410" s="35"/>
      <c r="AR410" s="198" t="s">
        <v>148</v>
      </c>
      <c r="AT410" s="198" t="s">
        <v>143</v>
      </c>
      <c r="AU410" s="198" t="s">
        <v>87</v>
      </c>
      <c r="AY410" s="18" t="s">
        <v>141</v>
      </c>
      <c r="BE410" s="199">
        <f>IF(N410="základní",J410,0)</f>
        <v>0</v>
      </c>
      <c r="BF410" s="199">
        <f>IF(N410="snížená",J410,0)</f>
        <v>0</v>
      </c>
      <c r="BG410" s="199">
        <f>IF(N410="zákl. přenesená",J410,0)</f>
        <v>0</v>
      </c>
      <c r="BH410" s="199">
        <f>IF(N410="sníž. přenesená",J410,0)</f>
        <v>0</v>
      </c>
      <c r="BI410" s="199">
        <f>IF(N410="nulová",J410,0)</f>
        <v>0</v>
      </c>
      <c r="BJ410" s="18" t="s">
        <v>85</v>
      </c>
      <c r="BK410" s="199">
        <f>ROUND(I410*H410,2)</f>
        <v>0</v>
      </c>
      <c r="BL410" s="18" t="s">
        <v>148</v>
      </c>
      <c r="BM410" s="198" t="s">
        <v>504</v>
      </c>
    </row>
    <row r="411" spans="1:65" s="2" customFormat="1" ht="11.25">
      <c r="A411" s="35"/>
      <c r="B411" s="36"/>
      <c r="C411" s="37"/>
      <c r="D411" s="200" t="s">
        <v>150</v>
      </c>
      <c r="E411" s="37"/>
      <c r="F411" s="201" t="s">
        <v>503</v>
      </c>
      <c r="G411" s="37"/>
      <c r="H411" s="37"/>
      <c r="I411" s="202"/>
      <c r="J411" s="37"/>
      <c r="K411" s="37"/>
      <c r="L411" s="40"/>
      <c r="M411" s="203"/>
      <c r="N411" s="204"/>
      <c r="O411" s="72"/>
      <c r="P411" s="72"/>
      <c r="Q411" s="72"/>
      <c r="R411" s="72"/>
      <c r="S411" s="72"/>
      <c r="T411" s="73"/>
      <c r="U411" s="35"/>
      <c r="V411" s="35"/>
      <c r="W411" s="35"/>
      <c r="X411" s="35"/>
      <c r="Y411" s="35"/>
      <c r="Z411" s="35"/>
      <c r="AA411" s="35"/>
      <c r="AB411" s="35"/>
      <c r="AC411" s="35"/>
      <c r="AD411" s="35"/>
      <c r="AE411" s="35"/>
      <c r="AT411" s="18" t="s">
        <v>150</v>
      </c>
      <c r="AU411" s="18" t="s">
        <v>87</v>
      </c>
    </row>
    <row r="412" spans="1:65" s="13" customFormat="1" ht="11.25">
      <c r="B412" s="205"/>
      <c r="C412" s="206"/>
      <c r="D412" s="200" t="s">
        <v>152</v>
      </c>
      <c r="E412" s="207" t="s">
        <v>1</v>
      </c>
      <c r="F412" s="208" t="s">
        <v>166</v>
      </c>
      <c r="G412" s="206"/>
      <c r="H412" s="207" t="s">
        <v>1</v>
      </c>
      <c r="I412" s="209"/>
      <c r="J412" s="206"/>
      <c r="K412" s="206"/>
      <c r="L412" s="210"/>
      <c r="M412" s="211"/>
      <c r="N412" s="212"/>
      <c r="O412" s="212"/>
      <c r="P412" s="212"/>
      <c r="Q412" s="212"/>
      <c r="R412" s="212"/>
      <c r="S412" s="212"/>
      <c r="T412" s="213"/>
      <c r="AT412" s="214" t="s">
        <v>152</v>
      </c>
      <c r="AU412" s="214" t="s">
        <v>87</v>
      </c>
      <c r="AV412" s="13" t="s">
        <v>85</v>
      </c>
      <c r="AW412" s="13" t="s">
        <v>34</v>
      </c>
      <c r="AX412" s="13" t="s">
        <v>77</v>
      </c>
      <c r="AY412" s="214" t="s">
        <v>141</v>
      </c>
    </row>
    <row r="413" spans="1:65" s="13" customFormat="1" ht="33.75">
      <c r="B413" s="205"/>
      <c r="C413" s="206"/>
      <c r="D413" s="200" t="s">
        <v>152</v>
      </c>
      <c r="E413" s="207" t="s">
        <v>1</v>
      </c>
      <c r="F413" s="208" t="s">
        <v>505</v>
      </c>
      <c r="G413" s="206"/>
      <c r="H413" s="207" t="s">
        <v>1</v>
      </c>
      <c r="I413" s="209"/>
      <c r="J413" s="206"/>
      <c r="K413" s="206"/>
      <c r="L413" s="210"/>
      <c r="M413" s="211"/>
      <c r="N413" s="212"/>
      <c r="O413" s="212"/>
      <c r="P413" s="212"/>
      <c r="Q413" s="212"/>
      <c r="R413" s="212"/>
      <c r="S413" s="212"/>
      <c r="T413" s="213"/>
      <c r="AT413" s="214" t="s">
        <v>152</v>
      </c>
      <c r="AU413" s="214" t="s">
        <v>87</v>
      </c>
      <c r="AV413" s="13" t="s">
        <v>85</v>
      </c>
      <c r="AW413" s="13" t="s">
        <v>34</v>
      </c>
      <c r="AX413" s="13" t="s">
        <v>77</v>
      </c>
      <c r="AY413" s="214" t="s">
        <v>141</v>
      </c>
    </row>
    <row r="414" spans="1:65" s="14" customFormat="1" ht="11.25">
      <c r="B414" s="215"/>
      <c r="C414" s="216"/>
      <c r="D414" s="200" t="s">
        <v>152</v>
      </c>
      <c r="E414" s="217" t="s">
        <v>1</v>
      </c>
      <c r="F414" s="218" t="s">
        <v>181</v>
      </c>
      <c r="G414" s="216"/>
      <c r="H414" s="219">
        <v>5</v>
      </c>
      <c r="I414" s="220"/>
      <c r="J414" s="216"/>
      <c r="K414" s="216"/>
      <c r="L414" s="221"/>
      <c r="M414" s="222"/>
      <c r="N414" s="223"/>
      <c r="O414" s="223"/>
      <c r="P414" s="223"/>
      <c r="Q414" s="223"/>
      <c r="R414" s="223"/>
      <c r="S414" s="223"/>
      <c r="T414" s="224"/>
      <c r="AT414" s="225" t="s">
        <v>152</v>
      </c>
      <c r="AU414" s="225" t="s">
        <v>87</v>
      </c>
      <c r="AV414" s="14" t="s">
        <v>87</v>
      </c>
      <c r="AW414" s="14" t="s">
        <v>34</v>
      </c>
      <c r="AX414" s="14" t="s">
        <v>77</v>
      </c>
      <c r="AY414" s="225" t="s">
        <v>141</v>
      </c>
    </row>
    <row r="415" spans="1:65" s="16" customFormat="1" ht="11.25">
      <c r="B415" s="237"/>
      <c r="C415" s="238"/>
      <c r="D415" s="200" t="s">
        <v>152</v>
      </c>
      <c r="E415" s="239" t="s">
        <v>1</v>
      </c>
      <c r="F415" s="240" t="s">
        <v>174</v>
      </c>
      <c r="G415" s="238"/>
      <c r="H415" s="241">
        <v>5</v>
      </c>
      <c r="I415" s="242"/>
      <c r="J415" s="238"/>
      <c r="K415" s="238"/>
      <c r="L415" s="243"/>
      <c r="M415" s="244"/>
      <c r="N415" s="245"/>
      <c r="O415" s="245"/>
      <c r="P415" s="245"/>
      <c r="Q415" s="245"/>
      <c r="R415" s="245"/>
      <c r="S415" s="245"/>
      <c r="T415" s="246"/>
      <c r="AT415" s="247" t="s">
        <v>152</v>
      </c>
      <c r="AU415" s="247" t="s">
        <v>87</v>
      </c>
      <c r="AV415" s="16" t="s">
        <v>148</v>
      </c>
      <c r="AW415" s="16" t="s">
        <v>34</v>
      </c>
      <c r="AX415" s="16" t="s">
        <v>85</v>
      </c>
      <c r="AY415" s="247" t="s">
        <v>141</v>
      </c>
    </row>
    <row r="416" spans="1:65" s="2" customFormat="1" ht="16.5" customHeight="1">
      <c r="A416" s="35"/>
      <c r="B416" s="36"/>
      <c r="C416" s="187" t="s">
        <v>506</v>
      </c>
      <c r="D416" s="187" t="s">
        <v>143</v>
      </c>
      <c r="E416" s="188" t="s">
        <v>507</v>
      </c>
      <c r="F416" s="189" t="s">
        <v>508</v>
      </c>
      <c r="G416" s="190" t="s">
        <v>336</v>
      </c>
      <c r="H416" s="191">
        <v>100</v>
      </c>
      <c r="I416" s="192"/>
      <c r="J416" s="193">
        <f>ROUND(I416*H416,2)</f>
        <v>0</v>
      </c>
      <c r="K416" s="189" t="s">
        <v>222</v>
      </c>
      <c r="L416" s="40"/>
      <c r="M416" s="194" t="s">
        <v>1</v>
      </c>
      <c r="N416" s="195" t="s">
        <v>42</v>
      </c>
      <c r="O416" s="72"/>
      <c r="P416" s="196">
        <f>O416*H416</f>
        <v>0</v>
      </c>
      <c r="Q416" s="196">
        <v>0</v>
      </c>
      <c r="R416" s="196">
        <f>Q416*H416</f>
        <v>0</v>
      </c>
      <c r="S416" s="196">
        <v>0</v>
      </c>
      <c r="T416" s="197">
        <f>S416*H416</f>
        <v>0</v>
      </c>
      <c r="U416" s="35"/>
      <c r="V416" s="35"/>
      <c r="W416" s="35"/>
      <c r="X416" s="35"/>
      <c r="Y416" s="35"/>
      <c r="Z416" s="35"/>
      <c r="AA416" s="35"/>
      <c r="AB416" s="35"/>
      <c r="AC416" s="35"/>
      <c r="AD416" s="35"/>
      <c r="AE416" s="35"/>
      <c r="AR416" s="198" t="s">
        <v>148</v>
      </c>
      <c r="AT416" s="198" t="s">
        <v>143</v>
      </c>
      <c r="AU416" s="198" t="s">
        <v>87</v>
      </c>
      <c r="AY416" s="18" t="s">
        <v>141</v>
      </c>
      <c r="BE416" s="199">
        <f>IF(N416="základní",J416,0)</f>
        <v>0</v>
      </c>
      <c r="BF416" s="199">
        <f>IF(N416="snížená",J416,0)</f>
        <v>0</v>
      </c>
      <c r="BG416" s="199">
        <f>IF(N416="zákl. přenesená",J416,0)</f>
        <v>0</v>
      </c>
      <c r="BH416" s="199">
        <f>IF(N416="sníž. přenesená",J416,0)</f>
        <v>0</v>
      </c>
      <c r="BI416" s="199">
        <f>IF(N416="nulová",J416,0)</f>
        <v>0</v>
      </c>
      <c r="BJ416" s="18" t="s">
        <v>85</v>
      </c>
      <c r="BK416" s="199">
        <f>ROUND(I416*H416,2)</f>
        <v>0</v>
      </c>
      <c r="BL416" s="18" t="s">
        <v>148</v>
      </c>
      <c r="BM416" s="198" t="s">
        <v>509</v>
      </c>
    </row>
    <row r="417" spans="1:65" s="2" customFormat="1" ht="11.25">
      <c r="A417" s="35"/>
      <c r="B417" s="36"/>
      <c r="C417" s="37"/>
      <c r="D417" s="200" t="s">
        <v>150</v>
      </c>
      <c r="E417" s="37"/>
      <c r="F417" s="201" t="s">
        <v>510</v>
      </c>
      <c r="G417" s="37"/>
      <c r="H417" s="37"/>
      <c r="I417" s="202"/>
      <c r="J417" s="37"/>
      <c r="K417" s="37"/>
      <c r="L417" s="40"/>
      <c r="M417" s="203"/>
      <c r="N417" s="204"/>
      <c r="O417" s="72"/>
      <c r="P417" s="72"/>
      <c r="Q417" s="72"/>
      <c r="R417" s="72"/>
      <c r="S417" s="72"/>
      <c r="T417" s="73"/>
      <c r="U417" s="35"/>
      <c r="V417" s="35"/>
      <c r="W417" s="35"/>
      <c r="X417" s="35"/>
      <c r="Y417" s="35"/>
      <c r="Z417" s="35"/>
      <c r="AA417" s="35"/>
      <c r="AB417" s="35"/>
      <c r="AC417" s="35"/>
      <c r="AD417" s="35"/>
      <c r="AE417" s="35"/>
      <c r="AT417" s="18" t="s">
        <v>150</v>
      </c>
      <c r="AU417" s="18" t="s">
        <v>87</v>
      </c>
    </row>
    <row r="418" spans="1:65" s="13" customFormat="1" ht="11.25">
      <c r="B418" s="205"/>
      <c r="C418" s="206"/>
      <c r="D418" s="200" t="s">
        <v>152</v>
      </c>
      <c r="E418" s="207" t="s">
        <v>1</v>
      </c>
      <c r="F418" s="208" t="s">
        <v>166</v>
      </c>
      <c r="G418" s="206"/>
      <c r="H418" s="207" t="s">
        <v>1</v>
      </c>
      <c r="I418" s="209"/>
      <c r="J418" s="206"/>
      <c r="K418" s="206"/>
      <c r="L418" s="210"/>
      <c r="M418" s="211"/>
      <c r="N418" s="212"/>
      <c r="O418" s="212"/>
      <c r="P418" s="212"/>
      <c r="Q418" s="212"/>
      <c r="R418" s="212"/>
      <c r="S418" s="212"/>
      <c r="T418" s="213"/>
      <c r="AT418" s="214" t="s">
        <v>152</v>
      </c>
      <c r="AU418" s="214" t="s">
        <v>87</v>
      </c>
      <c r="AV418" s="13" t="s">
        <v>85</v>
      </c>
      <c r="AW418" s="13" t="s">
        <v>34</v>
      </c>
      <c r="AX418" s="13" t="s">
        <v>77</v>
      </c>
      <c r="AY418" s="214" t="s">
        <v>141</v>
      </c>
    </row>
    <row r="419" spans="1:65" s="14" customFormat="1" ht="11.25">
      <c r="B419" s="215"/>
      <c r="C419" s="216"/>
      <c r="D419" s="200" t="s">
        <v>152</v>
      </c>
      <c r="E419" s="217" t="s">
        <v>1</v>
      </c>
      <c r="F419" s="218" t="s">
        <v>500</v>
      </c>
      <c r="G419" s="216"/>
      <c r="H419" s="219">
        <v>100</v>
      </c>
      <c r="I419" s="220"/>
      <c r="J419" s="216"/>
      <c r="K419" s="216"/>
      <c r="L419" s="221"/>
      <c r="M419" s="222"/>
      <c r="N419" s="223"/>
      <c r="O419" s="223"/>
      <c r="P419" s="223"/>
      <c r="Q419" s="223"/>
      <c r="R419" s="223"/>
      <c r="S419" s="223"/>
      <c r="T419" s="224"/>
      <c r="AT419" s="225" t="s">
        <v>152</v>
      </c>
      <c r="AU419" s="225" t="s">
        <v>87</v>
      </c>
      <c r="AV419" s="14" t="s">
        <v>87</v>
      </c>
      <c r="AW419" s="14" t="s">
        <v>34</v>
      </c>
      <c r="AX419" s="14" t="s">
        <v>77</v>
      </c>
      <c r="AY419" s="225" t="s">
        <v>141</v>
      </c>
    </row>
    <row r="420" spans="1:65" s="16" customFormat="1" ht="11.25">
      <c r="B420" s="237"/>
      <c r="C420" s="238"/>
      <c r="D420" s="200" t="s">
        <v>152</v>
      </c>
      <c r="E420" s="239" t="s">
        <v>1</v>
      </c>
      <c r="F420" s="240" t="s">
        <v>174</v>
      </c>
      <c r="G420" s="238"/>
      <c r="H420" s="241">
        <v>100</v>
      </c>
      <c r="I420" s="242"/>
      <c r="J420" s="238"/>
      <c r="K420" s="238"/>
      <c r="L420" s="243"/>
      <c r="M420" s="244"/>
      <c r="N420" s="245"/>
      <c r="O420" s="245"/>
      <c r="P420" s="245"/>
      <c r="Q420" s="245"/>
      <c r="R420" s="245"/>
      <c r="S420" s="245"/>
      <c r="T420" s="246"/>
      <c r="AT420" s="247" t="s">
        <v>152</v>
      </c>
      <c r="AU420" s="247" t="s">
        <v>87</v>
      </c>
      <c r="AV420" s="16" t="s">
        <v>148</v>
      </c>
      <c r="AW420" s="16" t="s">
        <v>34</v>
      </c>
      <c r="AX420" s="16" t="s">
        <v>85</v>
      </c>
      <c r="AY420" s="247" t="s">
        <v>141</v>
      </c>
    </row>
    <row r="421" spans="1:65" s="12" customFormat="1" ht="22.9" customHeight="1">
      <c r="B421" s="171"/>
      <c r="C421" s="172"/>
      <c r="D421" s="173" t="s">
        <v>76</v>
      </c>
      <c r="E421" s="185" t="s">
        <v>219</v>
      </c>
      <c r="F421" s="185" t="s">
        <v>511</v>
      </c>
      <c r="G421" s="172"/>
      <c r="H421" s="172"/>
      <c r="I421" s="175"/>
      <c r="J421" s="186">
        <f>BK421</f>
        <v>0</v>
      </c>
      <c r="K421" s="172"/>
      <c r="L421" s="177"/>
      <c r="M421" s="178"/>
      <c r="N421" s="179"/>
      <c r="O421" s="179"/>
      <c r="P421" s="180">
        <f>SUM(P422:P560)</f>
        <v>0</v>
      </c>
      <c r="Q421" s="179"/>
      <c r="R421" s="180">
        <f>SUM(R422:R560)</f>
        <v>0.32777394999999998</v>
      </c>
      <c r="S421" s="179"/>
      <c r="T421" s="181">
        <f>SUM(T422:T560)</f>
        <v>28.033340400000004</v>
      </c>
      <c r="AR421" s="182" t="s">
        <v>85</v>
      </c>
      <c r="AT421" s="183" t="s">
        <v>76</v>
      </c>
      <c r="AU421" s="183" t="s">
        <v>85</v>
      </c>
      <c r="AY421" s="182" t="s">
        <v>141</v>
      </c>
      <c r="BK421" s="184">
        <f>SUM(BK422:BK560)</f>
        <v>0</v>
      </c>
    </row>
    <row r="422" spans="1:65" s="2" customFormat="1" ht="24.2" customHeight="1">
      <c r="A422" s="35"/>
      <c r="B422" s="36"/>
      <c r="C422" s="187" t="s">
        <v>512</v>
      </c>
      <c r="D422" s="187" t="s">
        <v>143</v>
      </c>
      <c r="E422" s="188" t="s">
        <v>513</v>
      </c>
      <c r="F422" s="189" t="s">
        <v>514</v>
      </c>
      <c r="G422" s="190" t="s">
        <v>336</v>
      </c>
      <c r="H422" s="191">
        <v>23.22</v>
      </c>
      <c r="I422" s="192"/>
      <c r="J422" s="193">
        <f>ROUND(I422*H422,2)</f>
        <v>0</v>
      </c>
      <c r="K422" s="189" t="s">
        <v>147</v>
      </c>
      <c r="L422" s="40"/>
      <c r="M422" s="194" t="s">
        <v>1</v>
      </c>
      <c r="N422" s="195" t="s">
        <v>42</v>
      </c>
      <c r="O422" s="72"/>
      <c r="P422" s="196">
        <f>O422*H422</f>
        <v>0</v>
      </c>
      <c r="Q422" s="196">
        <v>0</v>
      </c>
      <c r="R422" s="196">
        <f>Q422*H422</f>
        <v>0</v>
      </c>
      <c r="S422" s="196">
        <v>1.67E-3</v>
      </c>
      <c r="T422" s="197">
        <f>S422*H422</f>
        <v>3.8777399999999997E-2</v>
      </c>
      <c r="U422" s="35"/>
      <c r="V422" s="35"/>
      <c r="W422" s="35"/>
      <c r="X422" s="35"/>
      <c r="Y422" s="35"/>
      <c r="Z422" s="35"/>
      <c r="AA422" s="35"/>
      <c r="AB422" s="35"/>
      <c r="AC422" s="35"/>
      <c r="AD422" s="35"/>
      <c r="AE422" s="35"/>
      <c r="AR422" s="198" t="s">
        <v>148</v>
      </c>
      <c r="AT422" s="198" t="s">
        <v>143</v>
      </c>
      <c r="AU422" s="198" t="s">
        <v>87</v>
      </c>
      <c r="AY422" s="18" t="s">
        <v>141</v>
      </c>
      <c r="BE422" s="199">
        <f>IF(N422="základní",J422,0)</f>
        <v>0</v>
      </c>
      <c r="BF422" s="199">
        <f>IF(N422="snížená",J422,0)</f>
        <v>0</v>
      </c>
      <c r="BG422" s="199">
        <f>IF(N422="zákl. přenesená",J422,0)</f>
        <v>0</v>
      </c>
      <c r="BH422" s="199">
        <f>IF(N422="sníž. přenesená",J422,0)</f>
        <v>0</v>
      </c>
      <c r="BI422" s="199">
        <f>IF(N422="nulová",J422,0)</f>
        <v>0</v>
      </c>
      <c r="BJ422" s="18" t="s">
        <v>85</v>
      </c>
      <c r="BK422" s="199">
        <f>ROUND(I422*H422,2)</f>
        <v>0</v>
      </c>
      <c r="BL422" s="18" t="s">
        <v>148</v>
      </c>
      <c r="BM422" s="198" t="s">
        <v>515</v>
      </c>
    </row>
    <row r="423" spans="1:65" s="2" customFormat="1" ht="11.25">
      <c r="A423" s="35"/>
      <c r="B423" s="36"/>
      <c r="C423" s="37"/>
      <c r="D423" s="200" t="s">
        <v>150</v>
      </c>
      <c r="E423" s="37"/>
      <c r="F423" s="201" t="s">
        <v>514</v>
      </c>
      <c r="G423" s="37"/>
      <c r="H423" s="37"/>
      <c r="I423" s="202"/>
      <c r="J423" s="37"/>
      <c r="K423" s="37"/>
      <c r="L423" s="40"/>
      <c r="M423" s="203"/>
      <c r="N423" s="204"/>
      <c r="O423" s="72"/>
      <c r="P423" s="72"/>
      <c r="Q423" s="72"/>
      <c r="R423" s="72"/>
      <c r="S423" s="72"/>
      <c r="T423" s="73"/>
      <c r="U423" s="35"/>
      <c r="V423" s="35"/>
      <c r="W423" s="35"/>
      <c r="X423" s="35"/>
      <c r="Y423" s="35"/>
      <c r="Z423" s="35"/>
      <c r="AA423" s="35"/>
      <c r="AB423" s="35"/>
      <c r="AC423" s="35"/>
      <c r="AD423" s="35"/>
      <c r="AE423" s="35"/>
      <c r="AT423" s="18" t="s">
        <v>150</v>
      </c>
      <c r="AU423" s="18" t="s">
        <v>87</v>
      </c>
    </row>
    <row r="424" spans="1:65" s="13" customFormat="1" ht="11.25">
      <c r="B424" s="205"/>
      <c r="C424" s="206"/>
      <c r="D424" s="200" t="s">
        <v>152</v>
      </c>
      <c r="E424" s="207" t="s">
        <v>1</v>
      </c>
      <c r="F424" s="208" t="s">
        <v>516</v>
      </c>
      <c r="G424" s="206"/>
      <c r="H424" s="207" t="s">
        <v>1</v>
      </c>
      <c r="I424" s="209"/>
      <c r="J424" s="206"/>
      <c r="K424" s="206"/>
      <c r="L424" s="210"/>
      <c r="M424" s="211"/>
      <c r="N424" s="212"/>
      <c r="O424" s="212"/>
      <c r="P424" s="212"/>
      <c r="Q424" s="212"/>
      <c r="R424" s="212"/>
      <c r="S424" s="212"/>
      <c r="T424" s="213"/>
      <c r="AT424" s="214" t="s">
        <v>152</v>
      </c>
      <c r="AU424" s="214" t="s">
        <v>87</v>
      </c>
      <c r="AV424" s="13" t="s">
        <v>85</v>
      </c>
      <c r="AW424" s="13" t="s">
        <v>34</v>
      </c>
      <c r="AX424" s="13" t="s">
        <v>77</v>
      </c>
      <c r="AY424" s="214" t="s">
        <v>141</v>
      </c>
    </row>
    <row r="425" spans="1:65" s="14" customFormat="1" ht="11.25">
      <c r="B425" s="215"/>
      <c r="C425" s="216"/>
      <c r="D425" s="200" t="s">
        <v>152</v>
      </c>
      <c r="E425" s="217" t="s">
        <v>1</v>
      </c>
      <c r="F425" s="218" t="s">
        <v>517</v>
      </c>
      <c r="G425" s="216"/>
      <c r="H425" s="219">
        <v>10.71</v>
      </c>
      <c r="I425" s="220"/>
      <c r="J425" s="216"/>
      <c r="K425" s="216"/>
      <c r="L425" s="221"/>
      <c r="M425" s="222"/>
      <c r="N425" s="223"/>
      <c r="O425" s="223"/>
      <c r="P425" s="223"/>
      <c r="Q425" s="223"/>
      <c r="R425" s="223"/>
      <c r="S425" s="223"/>
      <c r="T425" s="224"/>
      <c r="AT425" s="225" t="s">
        <v>152</v>
      </c>
      <c r="AU425" s="225" t="s">
        <v>87</v>
      </c>
      <c r="AV425" s="14" t="s">
        <v>87</v>
      </c>
      <c r="AW425" s="14" t="s">
        <v>34</v>
      </c>
      <c r="AX425" s="14" t="s">
        <v>77</v>
      </c>
      <c r="AY425" s="225" t="s">
        <v>141</v>
      </c>
    </row>
    <row r="426" spans="1:65" s="13" customFormat="1" ht="11.25">
      <c r="B426" s="205"/>
      <c r="C426" s="206"/>
      <c r="D426" s="200" t="s">
        <v>152</v>
      </c>
      <c r="E426" s="207" t="s">
        <v>1</v>
      </c>
      <c r="F426" s="208" t="s">
        <v>518</v>
      </c>
      <c r="G426" s="206"/>
      <c r="H426" s="207" t="s">
        <v>1</v>
      </c>
      <c r="I426" s="209"/>
      <c r="J426" s="206"/>
      <c r="K426" s="206"/>
      <c r="L426" s="210"/>
      <c r="M426" s="211"/>
      <c r="N426" s="212"/>
      <c r="O426" s="212"/>
      <c r="P426" s="212"/>
      <c r="Q426" s="212"/>
      <c r="R426" s="212"/>
      <c r="S426" s="212"/>
      <c r="T426" s="213"/>
      <c r="AT426" s="214" t="s">
        <v>152</v>
      </c>
      <c r="AU426" s="214" t="s">
        <v>87</v>
      </c>
      <c r="AV426" s="13" t="s">
        <v>85</v>
      </c>
      <c r="AW426" s="13" t="s">
        <v>34</v>
      </c>
      <c r="AX426" s="13" t="s">
        <v>77</v>
      </c>
      <c r="AY426" s="214" t="s">
        <v>141</v>
      </c>
    </row>
    <row r="427" spans="1:65" s="14" customFormat="1" ht="11.25">
      <c r="B427" s="215"/>
      <c r="C427" s="216"/>
      <c r="D427" s="200" t="s">
        <v>152</v>
      </c>
      <c r="E427" s="217" t="s">
        <v>1</v>
      </c>
      <c r="F427" s="218" t="s">
        <v>519</v>
      </c>
      <c r="G427" s="216"/>
      <c r="H427" s="219">
        <v>12.51</v>
      </c>
      <c r="I427" s="220"/>
      <c r="J427" s="216"/>
      <c r="K427" s="216"/>
      <c r="L427" s="221"/>
      <c r="M427" s="222"/>
      <c r="N427" s="223"/>
      <c r="O427" s="223"/>
      <c r="P427" s="223"/>
      <c r="Q427" s="223"/>
      <c r="R427" s="223"/>
      <c r="S427" s="223"/>
      <c r="T427" s="224"/>
      <c r="AT427" s="225" t="s">
        <v>152</v>
      </c>
      <c r="AU427" s="225" t="s">
        <v>87</v>
      </c>
      <c r="AV427" s="14" t="s">
        <v>87</v>
      </c>
      <c r="AW427" s="14" t="s">
        <v>34</v>
      </c>
      <c r="AX427" s="14" t="s">
        <v>77</v>
      </c>
      <c r="AY427" s="225" t="s">
        <v>141</v>
      </c>
    </row>
    <row r="428" spans="1:65" s="16" customFormat="1" ht="11.25">
      <c r="B428" s="237"/>
      <c r="C428" s="238"/>
      <c r="D428" s="200" t="s">
        <v>152</v>
      </c>
      <c r="E428" s="239" t="s">
        <v>1</v>
      </c>
      <c r="F428" s="240" t="s">
        <v>174</v>
      </c>
      <c r="G428" s="238"/>
      <c r="H428" s="241">
        <v>23.22</v>
      </c>
      <c r="I428" s="242"/>
      <c r="J428" s="238"/>
      <c r="K428" s="238"/>
      <c r="L428" s="243"/>
      <c r="M428" s="244"/>
      <c r="N428" s="245"/>
      <c r="O428" s="245"/>
      <c r="P428" s="245"/>
      <c r="Q428" s="245"/>
      <c r="R428" s="245"/>
      <c r="S428" s="245"/>
      <c r="T428" s="246"/>
      <c r="AT428" s="247" t="s">
        <v>152</v>
      </c>
      <c r="AU428" s="247" t="s">
        <v>87</v>
      </c>
      <c r="AV428" s="16" t="s">
        <v>148</v>
      </c>
      <c r="AW428" s="16" t="s">
        <v>34</v>
      </c>
      <c r="AX428" s="16" t="s">
        <v>85</v>
      </c>
      <c r="AY428" s="247" t="s">
        <v>141</v>
      </c>
    </row>
    <row r="429" spans="1:65" s="2" customFormat="1" ht="24.2" customHeight="1">
      <c r="A429" s="35"/>
      <c r="B429" s="36"/>
      <c r="C429" s="187" t="s">
        <v>520</v>
      </c>
      <c r="D429" s="187" t="s">
        <v>143</v>
      </c>
      <c r="E429" s="188" t="s">
        <v>521</v>
      </c>
      <c r="F429" s="189" t="s">
        <v>522</v>
      </c>
      <c r="G429" s="190" t="s">
        <v>383</v>
      </c>
      <c r="H429" s="191">
        <v>1</v>
      </c>
      <c r="I429" s="192"/>
      <c r="J429" s="193">
        <f>ROUND(I429*H429,2)</f>
        <v>0</v>
      </c>
      <c r="K429" s="189" t="s">
        <v>147</v>
      </c>
      <c r="L429" s="40"/>
      <c r="M429" s="194" t="s">
        <v>1</v>
      </c>
      <c r="N429" s="195" t="s">
        <v>42</v>
      </c>
      <c r="O429" s="72"/>
      <c r="P429" s="196">
        <f>O429*H429</f>
        <v>0</v>
      </c>
      <c r="Q429" s="196">
        <v>4.5900000000000003E-3</v>
      </c>
      <c r="R429" s="196">
        <f>Q429*H429</f>
        <v>4.5900000000000003E-3</v>
      </c>
      <c r="S429" s="196">
        <v>0</v>
      </c>
      <c r="T429" s="197">
        <f>S429*H429</f>
        <v>0</v>
      </c>
      <c r="U429" s="35"/>
      <c r="V429" s="35"/>
      <c r="W429" s="35"/>
      <c r="X429" s="35"/>
      <c r="Y429" s="35"/>
      <c r="Z429" s="35"/>
      <c r="AA429" s="35"/>
      <c r="AB429" s="35"/>
      <c r="AC429" s="35"/>
      <c r="AD429" s="35"/>
      <c r="AE429" s="35"/>
      <c r="AR429" s="198" t="s">
        <v>148</v>
      </c>
      <c r="AT429" s="198" t="s">
        <v>143</v>
      </c>
      <c r="AU429" s="198" t="s">
        <v>87</v>
      </c>
      <c r="AY429" s="18" t="s">
        <v>141</v>
      </c>
      <c r="BE429" s="199">
        <f>IF(N429="základní",J429,0)</f>
        <v>0</v>
      </c>
      <c r="BF429" s="199">
        <f>IF(N429="snížená",J429,0)</f>
        <v>0</v>
      </c>
      <c r="BG429" s="199">
        <f>IF(N429="zákl. přenesená",J429,0)</f>
        <v>0</v>
      </c>
      <c r="BH429" s="199">
        <f>IF(N429="sníž. přenesená",J429,0)</f>
        <v>0</v>
      </c>
      <c r="BI429" s="199">
        <f>IF(N429="nulová",J429,0)</f>
        <v>0</v>
      </c>
      <c r="BJ429" s="18" t="s">
        <v>85</v>
      </c>
      <c r="BK429" s="199">
        <f>ROUND(I429*H429,2)</f>
        <v>0</v>
      </c>
      <c r="BL429" s="18" t="s">
        <v>148</v>
      </c>
      <c r="BM429" s="198" t="s">
        <v>523</v>
      </c>
    </row>
    <row r="430" spans="1:65" s="2" customFormat="1" ht="19.5">
      <c r="A430" s="35"/>
      <c r="B430" s="36"/>
      <c r="C430" s="37"/>
      <c r="D430" s="200" t="s">
        <v>150</v>
      </c>
      <c r="E430" s="37"/>
      <c r="F430" s="201" t="s">
        <v>524</v>
      </c>
      <c r="G430" s="37"/>
      <c r="H430" s="37"/>
      <c r="I430" s="202"/>
      <c r="J430" s="37"/>
      <c r="K430" s="37"/>
      <c r="L430" s="40"/>
      <c r="M430" s="203"/>
      <c r="N430" s="204"/>
      <c r="O430" s="72"/>
      <c r="P430" s="72"/>
      <c r="Q430" s="72"/>
      <c r="R430" s="72"/>
      <c r="S430" s="72"/>
      <c r="T430" s="73"/>
      <c r="U430" s="35"/>
      <c r="V430" s="35"/>
      <c r="W430" s="35"/>
      <c r="X430" s="35"/>
      <c r="Y430" s="35"/>
      <c r="Z430" s="35"/>
      <c r="AA430" s="35"/>
      <c r="AB430" s="35"/>
      <c r="AC430" s="35"/>
      <c r="AD430" s="35"/>
      <c r="AE430" s="35"/>
      <c r="AT430" s="18" t="s">
        <v>150</v>
      </c>
      <c r="AU430" s="18" t="s">
        <v>87</v>
      </c>
    </row>
    <row r="431" spans="1:65" s="14" customFormat="1" ht="22.5">
      <c r="B431" s="215"/>
      <c r="C431" s="216"/>
      <c r="D431" s="200" t="s">
        <v>152</v>
      </c>
      <c r="E431" s="217" t="s">
        <v>1</v>
      </c>
      <c r="F431" s="218" t="s">
        <v>525</v>
      </c>
      <c r="G431" s="216"/>
      <c r="H431" s="219">
        <v>1</v>
      </c>
      <c r="I431" s="220"/>
      <c r="J431" s="216"/>
      <c r="K431" s="216"/>
      <c r="L431" s="221"/>
      <c r="M431" s="222"/>
      <c r="N431" s="223"/>
      <c r="O431" s="223"/>
      <c r="P431" s="223"/>
      <c r="Q431" s="223"/>
      <c r="R431" s="223"/>
      <c r="S431" s="223"/>
      <c r="T431" s="224"/>
      <c r="AT431" s="225" t="s">
        <v>152</v>
      </c>
      <c r="AU431" s="225" t="s">
        <v>87</v>
      </c>
      <c r="AV431" s="14" t="s">
        <v>87</v>
      </c>
      <c r="AW431" s="14" t="s">
        <v>34</v>
      </c>
      <c r="AX431" s="14" t="s">
        <v>85</v>
      </c>
      <c r="AY431" s="225" t="s">
        <v>141</v>
      </c>
    </row>
    <row r="432" spans="1:65" s="2" customFormat="1" ht="24.2" customHeight="1">
      <c r="A432" s="35"/>
      <c r="B432" s="36"/>
      <c r="C432" s="248" t="s">
        <v>526</v>
      </c>
      <c r="D432" s="248" t="s">
        <v>248</v>
      </c>
      <c r="E432" s="249" t="s">
        <v>527</v>
      </c>
      <c r="F432" s="250" t="s">
        <v>528</v>
      </c>
      <c r="G432" s="251" t="s">
        <v>146</v>
      </c>
      <c r="H432" s="252">
        <v>1</v>
      </c>
      <c r="I432" s="253"/>
      <c r="J432" s="254">
        <f>ROUND(I432*H432,2)</f>
        <v>0</v>
      </c>
      <c r="K432" s="250" t="s">
        <v>147</v>
      </c>
      <c r="L432" s="255"/>
      <c r="M432" s="256" t="s">
        <v>1</v>
      </c>
      <c r="N432" s="257" t="s">
        <v>42</v>
      </c>
      <c r="O432" s="72"/>
      <c r="P432" s="196">
        <f>O432*H432</f>
        <v>0</v>
      </c>
      <c r="Q432" s="196">
        <v>7.0000000000000007E-2</v>
      </c>
      <c r="R432" s="196">
        <f>Q432*H432</f>
        <v>7.0000000000000007E-2</v>
      </c>
      <c r="S432" s="196">
        <v>0</v>
      </c>
      <c r="T432" s="197">
        <f>S432*H432</f>
        <v>0</v>
      </c>
      <c r="U432" s="35"/>
      <c r="V432" s="35"/>
      <c r="W432" s="35"/>
      <c r="X432" s="35"/>
      <c r="Y432" s="35"/>
      <c r="Z432" s="35"/>
      <c r="AA432" s="35"/>
      <c r="AB432" s="35"/>
      <c r="AC432" s="35"/>
      <c r="AD432" s="35"/>
      <c r="AE432" s="35"/>
      <c r="AR432" s="198" t="s">
        <v>200</v>
      </c>
      <c r="AT432" s="198" t="s">
        <v>248</v>
      </c>
      <c r="AU432" s="198" t="s">
        <v>87</v>
      </c>
      <c r="AY432" s="18" t="s">
        <v>141</v>
      </c>
      <c r="BE432" s="199">
        <f>IF(N432="základní",J432,0)</f>
        <v>0</v>
      </c>
      <c r="BF432" s="199">
        <f>IF(N432="snížená",J432,0)</f>
        <v>0</v>
      </c>
      <c r="BG432" s="199">
        <f>IF(N432="zákl. přenesená",J432,0)</f>
        <v>0</v>
      </c>
      <c r="BH432" s="199">
        <f>IF(N432="sníž. přenesená",J432,0)</f>
        <v>0</v>
      </c>
      <c r="BI432" s="199">
        <f>IF(N432="nulová",J432,0)</f>
        <v>0</v>
      </c>
      <c r="BJ432" s="18" t="s">
        <v>85</v>
      </c>
      <c r="BK432" s="199">
        <f>ROUND(I432*H432,2)</f>
        <v>0</v>
      </c>
      <c r="BL432" s="18" t="s">
        <v>148</v>
      </c>
      <c r="BM432" s="198" t="s">
        <v>529</v>
      </c>
    </row>
    <row r="433" spans="1:65" s="2" customFormat="1" ht="11.25">
      <c r="A433" s="35"/>
      <c r="B433" s="36"/>
      <c r="C433" s="37"/>
      <c r="D433" s="200" t="s">
        <v>150</v>
      </c>
      <c r="E433" s="37"/>
      <c r="F433" s="201" t="s">
        <v>528</v>
      </c>
      <c r="G433" s="37"/>
      <c r="H433" s="37"/>
      <c r="I433" s="202"/>
      <c r="J433" s="37"/>
      <c r="K433" s="37"/>
      <c r="L433" s="40"/>
      <c r="M433" s="203"/>
      <c r="N433" s="204"/>
      <c r="O433" s="72"/>
      <c r="P433" s="72"/>
      <c r="Q433" s="72"/>
      <c r="R433" s="72"/>
      <c r="S433" s="72"/>
      <c r="T433" s="73"/>
      <c r="U433" s="35"/>
      <c r="V433" s="35"/>
      <c r="W433" s="35"/>
      <c r="X433" s="35"/>
      <c r="Y433" s="35"/>
      <c r="Z433" s="35"/>
      <c r="AA433" s="35"/>
      <c r="AB433" s="35"/>
      <c r="AC433" s="35"/>
      <c r="AD433" s="35"/>
      <c r="AE433" s="35"/>
      <c r="AT433" s="18" t="s">
        <v>150</v>
      </c>
      <c r="AU433" s="18" t="s">
        <v>87</v>
      </c>
    </row>
    <row r="434" spans="1:65" s="2" customFormat="1" ht="16.5" customHeight="1">
      <c r="A434" s="35"/>
      <c r="B434" s="36"/>
      <c r="C434" s="187" t="s">
        <v>530</v>
      </c>
      <c r="D434" s="187" t="s">
        <v>143</v>
      </c>
      <c r="E434" s="188" t="s">
        <v>531</v>
      </c>
      <c r="F434" s="189" t="s">
        <v>532</v>
      </c>
      <c r="G434" s="190" t="s">
        <v>383</v>
      </c>
      <c r="H434" s="191">
        <v>23</v>
      </c>
      <c r="I434" s="192"/>
      <c r="J434" s="193">
        <f>ROUND(I434*H434,2)</f>
        <v>0</v>
      </c>
      <c r="K434" s="189" t="s">
        <v>147</v>
      </c>
      <c r="L434" s="40"/>
      <c r="M434" s="194" t="s">
        <v>1</v>
      </c>
      <c r="N434" s="195" t="s">
        <v>42</v>
      </c>
      <c r="O434" s="72"/>
      <c r="P434" s="196">
        <f>O434*H434</f>
        <v>0</v>
      </c>
      <c r="Q434" s="196">
        <v>8.0000000000000007E-5</v>
      </c>
      <c r="R434" s="196">
        <f>Q434*H434</f>
        <v>1.8400000000000001E-3</v>
      </c>
      <c r="S434" s="196">
        <v>0</v>
      </c>
      <c r="T434" s="197">
        <f>S434*H434</f>
        <v>0</v>
      </c>
      <c r="U434" s="35"/>
      <c r="V434" s="35"/>
      <c r="W434" s="35"/>
      <c r="X434" s="35"/>
      <c r="Y434" s="35"/>
      <c r="Z434" s="35"/>
      <c r="AA434" s="35"/>
      <c r="AB434" s="35"/>
      <c r="AC434" s="35"/>
      <c r="AD434" s="35"/>
      <c r="AE434" s="35"/>
      <c r="AR434" s="198" t="s">
        <v>148</v>
      </c>
      <c r="AT434" s="198" t="s">
        <v>143</v>
      </c>
      <c r="AU434" s="198" t="s">
        <v>87</v>
      </c>
      <c r="AY434" s="18" t="s">
        <v>141</v>
      </c>
      <c r="BE434" s="199">
        <f>IF(N434="základní",J434,0)</f>
        <v>0</v>
      </c>
      <c r="BF434" s="199">
        <f>IF(N434="snížená",J434,0)</f>
        <v>0</v>
      </c>
      <c r="BG434" s="199">
        <f>IF(N434="zákl. přenesená",J434,0)</f>
        <v>0</v>
      </c>
      <c r="BH434" s="199">
        <f>IF(N434="sníž. přenesená",J434,0)</f>
        <v>0</v>
      </c>
      <c r="BI434" s="199">
        <f>IF(N434="nulová",J434,0)</f>
        <v>0</v>
      </c>
      <c r="BJ434" s="18" t="s">
        <v>85</v>
      </c>
      <c r="BK434" s="199">
        <f>ROUND(I434*H434,2)</f>
        <v>0</v>
      </c>
      <c r="BL434" s="18" t="s">
        <v>148</v>
      </c>
      <c r="BM434" s="198" t="s">
        <v>533</v>
      </c>
    </row>
    <row r="435" spans="1:65" s="2" customFormat="1" ht="29.25">
      <c r="A435" s="35"/>
      <c r="B435" s="36"/>
      <c r="C435" s="37"/>
      <c r="D435" s="200" t="s">
        <v>150</v>
      </c>
      <c r="E435" s="37"/>
      <c r="F435" s="201" t="s">
        <v>534</v>
      </c>
      <c r="G435" s="37"/>
      <c r="H435" s="37"/>
      <c r="I435" s="202"/>
      <c r="J435" s="37"/>
      <c r="K435" s="37"/>
      <c r="L435" s="40"/>
      <c r="M435" s="203"/>
      <c r="N435" s="204"/>
      <c r="O435" s="72"/>
      <c r="P435" s="72"/>
      <c r="Q435" s="72"/>
      <c r="R435" s="72"/>
      <c r="S435" s="72"/>
      <c r="T435" s="73"/>
      <c r="U435" s="35"/>
      <c r="V435" s="35"/>
      <c r="W435" s="35"/>
      <c r="X435" s="35"/>
      <c r="Y435" s="35"/>
      <c r="Z435" s="35"/>
      <c r="AA435" s="35"/>
      <c r="AB435" s="35"/>
      <c r="AC435" s="35"/>
      <c r="AD435" s="35"/>
      <c r="AE435" s="35"/>
      <c r="AT435" s="18" t="s">
        <v>150</v>
      </c>
      <c r="AU435" s="18" t="s">
        <v>87</v>
      </c>
    </row>
    <row r="436" spans="1:65" s="13" customFormat="1" ht="22.5">
      <c r="B436" s="205"/>
      <c r="C436" s="206"/>
      <c r="D436" s="200" t="s">
        <v>152</v>
      </c>
      <c r="E436" s="207" t="s">
        <v>1</v>
      </c>
      <c r="F436" s="208" t="s">
        <v>535</v>
      </c>
      <c r="G436" s="206"/>
      <c r="H436" s="207" t="s">
        <v>1</v>
      </c>
      <c r="I436" s="209"/>
      <c r="J436" s="206"/>
      <c r="K436" s="206"/>
      <c r="L436" s="210"/>
      <c r="M436" s="211"/>
      <c r="N436" s="212"/>
      <c r="O436" s="212"/>
      <c r="P436" s="212"/>
      <c r="Q436" s="212"/>
      <c r="R436" s="212"/>
      <c r="S436" s="212"/>
      <c r="T436" s="213"/>
      <c r="AT436" s="214" t="s">
        <v>152</v>
      </c>
      <c r="AU436" s="214" t="s">
        <v>87</v>
      </c>
      <c r="AV436" s="13" t="s">
        <v>85</v>
      </c>
      <c r="AW436" s="13" t="s">
        <v>34</v>
      </c>
      <c r="AX436" s="13" t="s">
        <v>77</v>
      </c>
      <c r="AY436" s="214" t="s">
        <v>141</v>
      </c>
    </row>
    <row r="437" spans="1:65" s="14" customFormat="1" ht="11.25">
      <c r="B437" s="215"/>
      <c r="C437" s="216"/>
      <c r="D437" s="200" t="s">
        <v>152</v>
      </c>
      <c r="E437" s="217" t="s">
        <v>1</v>
      </c>
      <c r="F437" s="218" t="s">
        <v>536</v>
      </c>
      <c r="G437" s="216"/>
      <c r="H437" s="219">
        <v>23</v>
      </c>
      <c r="I437" s="220"/>
      <c r="J437" s="216"/>
      <c r="K437" s="216"/>
      <c r="L437" s="221"/>
      <c r="M437" s="222"/>
      <c r="N437" s="223"/>
      <c r="O437" s="223"/>
      <c r="P437" s="223"/>
      <c r="Q437" s="223"/>
      <c r="R437" s="223"/>
      <c r="S437" s="223"/>
      <c r="T437" s="224"/>
      <c r="AT437" s="225" t="s">
        <v>152</v>
      </c>
      <c r="AU437" s="225" t="s">
        <v>87</v>
      </c>
      <c r="AV437" s="14" t="s">
        <v>87</v>
      </c>
      <c r="AW437" s="14" t="s">
        <v>34</v>
      </c>
      <c r="AX437" s="14" t="s">
        <v>85</v>
      </c>
      <c r="AY437" s="225" t="s">
        <v>141</v>
      </c>
    </row>
    <row r="438" spans="1:65" s="2" customFormat="1" ht="16.5" customHeight="1">
      <c r="A438" s="35"/>
      <c r="B438" s="36"/>
      <c r="C438" s="248" t="s">
        <v>537</v>
      </c>
      <c r="D438" s="248" t="s">
        <v>248</v>
      </c>
      <c r="E438" s="249" t="s">
        <v>538</v>
      </c>
      <c r="F438" s="250" t="s">
        <v>539</v>
      </c>
      <c r="G438" s="251" t="s">
        <v>540</v>
      </c>
      <c r="H438" s="252">
        <v>23</v>
      </c>
      <c r="I438" s="253"/>
      <c r="J438" s="254">
        <f>ROUND(I438*H438,2)</f>
        <v>0</v>
      </c>
      <c r="K438" s="250" t="s">
        <v>1</v>
      </c>
      <c r="L438" s="255"/>
      <c r="M438" s="256" t="s">
        <v>1</v>
      </c>
      <c r="N438" s="257" t="s">
        <v>42</v>
      </c>
      <c r="O438" s="72"/>
      <c r="P438" s="196">
        <f>O438*H438</f>
        <v>0</v>
      </c>
      <c r="Q438" s="196">
        <v>0</v>
      </c>
      <c r="R438" s="196">
        <f>Q438*H438</f>
        <v>0</v>
      </c>
      <c r="S438" s="196">
        <v>0</v>
      </c>
      <c r="T438" s="197">
        <f>S438*H438</f>
        <v>0</v>
      </c>
      <c r="U438" s="35"/>
      <c r="V438" s="35"/>
      <c r="W438" s="35"/>
      <c r="X438" s="35"/>
      <c r="Y438" s="35"/>
      <c r="Z438" s="35"/>
      <c r="AA438" s="35"/>
      <c r="AB438" s="35"/>
      <c r="AC438" s="35"/>
      <c r="AD438" s="35"/>
      <c r="AE438" s="35"/>
      <c r="AR438" s="198" t="s">
        <v>200</v>
      </c>
      <c r="AT438" s="198" t="s">
        <v>248</v>
      </c>
      <c r="AU438" s="198" t="s">
        <v>87</v>
      </c>
      <c r="AY438" s="18" t="s">
        <v>141</v>
      </c>
      <c r="BE438" s="199">
        <f>IF(N438="základní",J438,0)</f>
        <v>0</v>
      </c>
      <c r="BF438" s="199">
        <f>IF(N438="snížená",J438,0)</f>
        <v>0</v>
      </c>
      <c r="BG438" s="199">
        <f>IF(N438="zákl. přenesená",J438,0)</f>
        <v>0</v>
      </c>
      <c r="BH438" s="199">
        <f>IF(N438="sníž. přenesená",J438,0)</f>
        <v>0</v>
      </c>
      <c r="BI438" s="199">
        <f>IF(N438="nulová",J438,0)</f>
        <v>0</v>
      </c>
      <c r="BJ438" s="18" t="s">
        <v>85</v>
      </c>
      <c r="BK438" s="199">
        <f>ROUND(I438*H438,2)</f>
        <v>0</v>
      </c>
      <c r="BL438" s="18" t="s">
        <v>148</v>
      </c>
      <c r="BM438" s="198" t="s">
        <v>541</v>
      </c>
    </row>
    <row r="439" spans="1:65" s="2" customFormat="1" ht="11.25">
      <c r="A439" s="35"/>
      <c r="B439" s="36"/>
      <c r="C439" s="37"/>
      <c r="D439" s="200" t="s">
        <v>150</v>
      </c>
      <c r="E439" s="37"/>
      <c r="F439" s="201" t="s">
        <v>542</v>
      </c>
      <c r="G439" s="37"/>
      <c r="H439" s="37"/>
      <c r="I439" s="202"/>
      <c r="J439" s="37"/>
      <c r="K439" s="37"/>
      <c r="L439" s="40"/>
      <c r="M439" s="203"/>
      <c r="N439" s="204"/>
      <c r="O439" s="72"/>
      <c r="P439" s="72"/>
      <c r="Q439" s="72"/>
      <c r="R439" s="72"/>
      <c r="S439" s="72"/>
      <c r="T439" s="73"/>
      <c r="U439" s="35"/>
      <c r="V439" s="35"/>
      <c r="W439" s="35"/>
      <c r="X439" s="35"/>
      <c r="Y439" s="35"/>
      <c r="Z439" s="35"/>
      <c r="AA439" s="35"/>
      <c r="AB439" s="35"/>
      <c r="AC439" s="35"/>
      <c r="AD439" s="35"/>
      <c r="AE439" s="35"/>
      <c r="AT439" s="18" t="s">
        <v>150</v>
      </c>
      <c r="AU439" s="18" t="s">
        <v>87</v>
      </c>
    </row>
    <row r="440" spans="1:65" s="2" customFormat="1" ht="37.9" customHeight="1">
      <c r="A440" s="35"/>
      <c r="B440" s="36"/>
      <c r="C440" s="187" t="s">
        <v>543</v>
      </c>
      <c r="D440" s="187" t="s">
        <v>143</v>
      </c>
      <c r="E440" s="188" t="s">
        <v>544</v>
      </c>
      <c r="F440" s="189" t="s">
        <v>545</v>
      </c>
      <c r="G440" s="190" t="s">
        <v>164</v>
      </c>
      <c r="H440" s="191">
        <v>3.5830000000000002</v>
      </c>
      <c r="I440" s="192"/>
      <c r="J440" s="193">
        <f>ROUND(I440*H440,2)</f>
        <v>0</v>
      </c>
      <c r="K440" s="189" t="s">
        <v>147</v>
      </c>
      <c r="L440" s="40"/>
      <c r="M440" s="194" t="s">
        <v>1</v>
      </c>
      <c r="N440" s="195" t="s">
        <v>42</v>
      </c>
      <c r="O440" s="72"/>
      <c r="P440" s="196">
        <f>O440*H440</f>
        <v>0</v>
      </c>
      <c r="Q440" s="196">
        <v>0</v>
      </c>
      <c r="R440" s="196">
        <f>Q440*H440</f>
        <v>0</v>
      </c>
      <c r="S440" s="196">
        <v>2.2000000000000002</v>
      </c>
      <c r="T440" s="197">
        <f>S440*H440</f>
        <v>7.8826000000000009</v>
      </c>
      <c r="U440" s="35"/>
      <c r="V440" s="35"/>
      <c r="W440" s="35"/>
      <c r="X440" s="35"/>
      <c r="Y440" s="35"/>
      <c r="Z440" s="35"/>
      <c r="AA440" s="35"/>
      <c r="AB440" s="35"/>
      <c r="AC440" s="35"/>
      <c r="AD440" s="35"/>
      <c r="AE440" s="35"/>
      <c r="AR440" s="198" t="s">
        <v>148</v>
      </c>
      <c r="AT440" s="198" t="s">
        <v>143</v>
      </c>
      <c r="AU440" s="198" t="s">
        <v>87</v>
      </c>
      <c r="AY440" s="18" t="s">
        <v>141</v>
      </c>
      <c r="BE440" s="199">
        <f>IF(N440="základní",J440,0)</f>
        <v>0</v>
      </c>
      <c r="BF440" s="199">
        <f>IF(N440="snížená",J440,0)</f>
        <v>0</v>
      </c>
      <c r="BG440" s="199">
        <f>IF(N440="zákl. přenesená",J440,0)</f>
        <v>0</v>
      </c>
      <c r="BH440" s="199">
        <f>IF(N440="sníž. přenesená",J440,0)</f>
        <v>0</v>
      </c>
      <c r="BI440" s="199">
        <f>IF(N440="nulová",J440,0)</f>
        <v>0</v>
      </c>
      <c r="BJ440" s="18" t="s">
        <v>85</v>
      </c>
      <c r="BK440" s="199">
        <f>ROUND(I440*H440,2)</f>
        <v>0</v>
      </c>
      <c r="BL440" s="18" t="s">
        <v>148</v>
      </c>
      <c r="BM440" s="198" t="s">
        <v>546</v>
      </c>
    </row>
    <row r="441" spans="1:65" s="2" customFormat="1" ht="19.5">
      <c r="A441" s="35"/>
      <c r="B441" s="36"/>
      <c r="C441" s="37"/>
      <c r="D441" s="200" t="s">
        <v>150</v>
      </c>
      <c r="E441" s="37"/>
      <c r="F441" s="201" t="s">
        <v>547</v>
      </c>
      <c r="G441" s="37"/>
      <c r="H441" s="37"/>
      <c r="I441" s="202"/>
      <c r="J441" s="37"/>
      <c r="K441" s="37"/>
      <c r="L441" s="40"/>
      <c r="M441" s="203"/>
      <c r="N441" s="204"/>
      <c r="O441" s="72"/>
      <c r="P441" s="72"/>
      <c r="Q441" s="72"/>
      <c r="R441" s="72"/>
      <c r="S441" s="72"/>
      <c r="T441" s="73"/>
      <c r="U441" s="35"/>
      <c r="V441" s="35"/>
      <c r="W441" s="35"/>
      <c r="X441" s="35"/>
      <c r="Y441" s="35"/>
      <c r="Z441" s="35"/>
      <c r="AA441" s="35"/>
      <c r="AB441" s="35"/>
      <c r="AC441" s="35"/>
      <c r="AD441" s="35"/>
      <c r="AE441" s="35"/>
      <c r="AT441" s="18" t="s">
        <v>150</v>
      </c>
      <c r="AU441" s="18" t="s">
        <v>87</v>
      </c>
    </row>
    <row r="442" spans="1:65" s="14" customFormat="1" ht="11.25">
      <c r="B442" s="215"/>
      <c r="C442" s="216"/>
      <c r="D442" s="200" t="s">
        <v>152</v>
      </c>
      <c r="E442" s="217" t="s">
        <v>1</v>
      </c>
      <c r="F442" s="218" t="s">
        <v>548</v>
      </c>
      <c r="G442" s="216"/>
      <c r="H442" s="219">
        <v>2.6280000000000001</v>
      </c>
      <c r="I442" s="220"/>
      <c r="J442" s="216"/>
      <c r="K442" s="216"/>
      <c r="L442" s="221"/>
      <c r="M442" s="222"/>
      <c r="N442" s="223"/>
      <c r="O442" s="223"/>
      <c r="P442" s="223"/>
      <c r="Q442" s="223"/>
      <c r="R442" s="223"/>
      <c r="S442" s="223"/>
      <c r="T442" s="224"/>
      <c r="AT442" s="225" t="s">
        <v>152</v>
      </c>
      <c r="AU442" s="225" t="s">
        <v>87</v>
      </c>
      <c r="AV442" s="14" t="s">
        <v>87</v>
      </c>
      <c r="AW442" s="14" t="s">
        <v>34</v>
      </c>
      <c r="AX442" s="14" t="s">
        <v>77</v>
      </c>
      <c r="AY442" s="225" t="s">
        <v>141</v>
      </c>
    </row>
    <row r="443" spans="1:65" s="14" customFormat="1" ht="33.75">
      <c r="B443" s="215"/>
      <c r="C443" s="216"/>
      <c r="D443" s="200" t="s">
        <v>152</v>
      </c>
      <c r="E443" s="217" t="s">
        <v>1</v>
      </c>
      <c r="F443" s="218" t="s">
        <v>549</v>
      </c>
      <c r="G443" s="216"/>
      <c r="H443" s="219">
        <v>0.68899999999999995</v>
      </c>
      <c r="I443" s="220"/>
      <c r="J443" s="216"/>
      <c r="K443" s="216"/>
      <c r="L443" s="221"/>
      <c r="M443" s="222"/>
      <c r="N443" s="223"/>
      <c r="O443" s="223"/>
      <c r="P443" s="223"/>
      <c r="Q443" s="223"/>
      <c r="R443" s="223"/>
      <c r="S443" s="223"/>
      <c r="T443" s="224"/>
      <c r="AT443" s="225" t="s">
        <v>152</v>
      </c>
      <c r="AU443" s="225" t="s">
        <v>87</v>
      </c>
      <c r="AV443" s="14" t="s">
        <v>87</v>
      </c>
      <c r="AW443" s="14" t="s">
        <v>34</v>
      </c>
      <c r="AX443" s="14" t="s">
        <v>77</v>
      </c>
      <c r="AY443" s="225" t="s">
        <v>141</v>
      </c>
    </row>
    <row r="444" spans="1:65" s="14" customFormat="1" ht="11.25">
      <c r="B444" s="215"/>
      <c r="C444" s="216"/>
      <c r="D444" s="200" t="s">
        <v>152</v>
      </c>
      <c r="E444" s="217" t="s">
        <v>1</v>
      </c>
      <c r="F444" s="218" t="s">
        <v>550</v>
      </c>
      <c r="G444" s="216"/>
      <c r="H444" s="219">
        <v>0.26600000000000001</v>
      </c>
      <c r="I444" s="220"/>
      <c r="J444" s="216"/>
      <c r="K444" s="216"/>
      <c r="L444" s="221"/>
      <c r="M444" s="222"/>
      <c r="N444" s="223"/>
      <c r="O444" s="223"/>
      <c r="P444" s="223"/>
      <c r="Q444" s="223"/>
      <c r="R444" s="223"/>
      <c r="S444" s="223"/>
      <c r="T444" s="224"/>
      <c r="AT444" s="225" t="s">
        <v>152</v>
      </c>
      <c r="AU444" s="225" t="s">
        <v>87</v>
      </c>
      <c r="AV444" s="14" t="s">
        <v>87</v>
      </c>
      <c r="AW444" s="14" t="s">
        <v>34</v>
      </c>
      <c r="AX444" s="14" t="s">
        <v>77</v>
      </c>
      <c r="AY444" s="225" t="s">
        <v>141</v>
      </c>
    </row>
    <row r="445" spans="1:65" s="16" customFormat="1" ht="11.25">
      <c r="B445" s="237"/>
      <c r="C445" s="238"/>
      <c r="D445" s="200" t="s">
        <v>152</v>
      </c>
      <c r="E445" s="239" t="s">
        <v>1</v>
      </c>
      <c r="F445" s="240" t="s">
        <v>174</v>
      </c>
      <c r="G445" s="238"/>
      <c r="H445" s="241">
        <v>3.5830000000000002</v>
      </c>
      <c r="I445" s="242"/>
      <c r="J445" s="238"/>
      <c r="K445" s="238"/>
      <c r="L445" s="243"/>
      <c r="M445" s="244"/>
      <c r="N445" s="245"/>
      <c r="O445" s="245"/>
      <c r="P445" s="245"/>
      <c r="Q445" s="245"/>
      <c r="R445" s="245"/>
      <c r="S445" s="245"/>
      <c r="T445" s="246"/>
      <c r="AT445" s="247" t="s">
        <v>152</v>
      </c>
      <c r="AU445" s="247" t="s">
        <v>87</v>
      </c>
      <c r="AV445" s="16" t="s">
        <v>148</v>
      </c>
      <c r="AW445" s="16" t="s">
        <v>34</v>
      </c>
      <c r="AX445" s="16" t="s">
        <v>85</v>
      </c>
      <c r="AY445" s="247" t="s">
        <v>141</v>
      </c>
    </row>
    <row r="446" spans="1:65" s="2" customFormat="1" ht="24.2" customHeight="1">
      <c r="A446" s="35"/>
      <c r="B446" s="36"/>
      <c r="C446" s="187" t="s">
        <v>551</v>
      </c>
      <c r="D446" s="187" t="s">
        <v>143</v>
      </c>
      <c r="E446" s="188" t="s">
        <v>552</v>
      </c>
      <c r="F446" s="189" t="s">
        <v>553</v>
      </c>
      <c r="G446" s="190" t="s">
        <v>383</v>
      </c>
      <c r="H446" s="191">
        <v>34.817</v>
      </c>
      <c r="I446" s="192"/>
      <c r="J446" s="193">
        <f>ROUND(I446*H446,2)</f>
        <v>0</v>
      </c>
      <c r="K446" s="189" t="s">
        <v>147</v>
      </c>
      <c r="L446" s="40"/>
      <c r="M446" s="194" t="s">
        <v>1</v>
      </c>
      <c r="N446" s="195" t="s">
        <v>42</v>
      </c>
      <c r="O446" s="72"/>
      <c r="P446" s="196">
        <f>O446*H446</f>
        <v>0</v>
      </c>
      <c r="Q446" s="196">
        <v>0</v>
      </c>
      <c r="R446" s="196">
        <f>Q446*H446</f>
        <v>0</v>
      </c>
      <c r="S446" s="196">
        <v>4.4999999999999998E-2</v>
      </c>
      <c r="T446" s="197">
        <f>S446*H446</f>
        <v>1.566765</v>
      </c>
      <c r="U446" s="35"/>
      <c r="V446" s="35"/>
      <c r="W446" s="35"/>
      <c r="X446" s="35"/>
      <c r="Y446" s="35"/>
      <c r="Z446" s="35"/>
      <c r="AA446" s="35"/>
      <c r="AB446" s="35"/>
      <c r="AC446" s="35"/>
      <c r="AD446" s="35"/>
      <c r="AE446" s="35"/>
      <c r="AR446" s="198" t="s">
        <v>148</v>
      </c>
      <c r="AT446" s="198" t="s">
        <v>143</v>
      </c>
      <c r="AU446" s="198" t="s">
        <v>87</v>
      </c>
      <c r="AY446" s="18" t="s">
        <v>141</v>
      </c>
      <c r="BE446" s="199">
        <f>IF(N446="základní",J446,0)</f>
        <v>0</v>
      </c>
      <c r="BF446" s="199">
        <f>IF(N446="snížená",J446,0)</f>
        <v>0</v>
      </c>
      <c r="BG446" s="199">
        <f>IF(N446="zákl. přenesená",J446,0)</f>
        <v>0</v>
      </c>
      <c r="BH446" s="199">
        <f>IF(N446="sníž. přenesená",J446,0)</f>
        <v>0</v>
      </c>
      <c r="BI446" s="199">
        <f>IF(N446="nulová",J446,0)</f>
        <v>0</v>
      </c>
      <c r="BJ446" s="18" t="s">
        <v>85</v>
      </c>
      <c r="BK446" s="199">
        <f>ROUND(I446*H446,2)</f>
        <v>0</v>
      </c>
      <c r="BL446" s="18" t="s">
        <v>148</v>
      </c>
      <c r="BM446" s="198" t="s">
        <v>554</v>
      </c>
    </row>
    <row r="447" spans="1:65" s="2" customFormat="1" ht="29.25">
      <c r="A447" s="35"/>
      <c r="B447" s="36"/>
      <c r="C447" s="37"/>
      <c r="D447" s="200" t="s">
        <v>150</v>
      </c>
      <c r="E447" s="37"/>
      <c r="F447" s="201" t="s">
        <v>555</v>
      </c>
      <c r="G447" s="37"/>
      <c r="H447" s="37"/>
      <c r="I447" s="202"/>
      <c r="J447" s="37"/>
      <c r="K447" s="37"/>
      <c r="L447" s="40"/>
      <c r="M447" s="203"/>
      <c r="N447" s="204"/>
      <c r="O447" s="72"/>
      <c r="P447" s="72"/>
      <c r="Q447" s="72"/>
      <c r="R447" s="72"/>
      <c r="S447" s="72"/>
      <c r="T447" s="73"/>
      <c r="U447" s="35"/>
      <c r="V447" s="35"/>
      <c r="W447" s="35"/>
      <c r="X447" s="35"/>
      <c r="Y447" s="35"/>
      <c r="Z447" s="35"/>
      <c r="AA447" s="35"/>
      <c r="AB447" s="35"/>
      <c r="AC447" s="35"/>
      <c r="AD447" s="35"/>
      <c r="AE447" s="35"/>
      <c r="AT447" s="18" t="s">
        <v>150</v>
      </c>
      <c r="AU447" s="18" t="s">
        <v>87</v>
      </c>
    </row>
    <row r="448" spans="1:65" s="13" customFormat="1" ht="11.25">
      <c r="B448" s="205"/>
      <c r="C448" s="206"/>
      <c r="D448" s="200" t="s">
        <v>152</v>
      </c>
      <c r="E448" s="207" t="s">
        <v>1</v>
      </c>
      <c r="F448" s="208" t="s">
        <v>556</v>
      </c>
      <c r="G448" s="206"/>
      <c r="H448" s="207" t="s">
        <v>1</v>
      </c>
      <c r="I448" s="209"/>
      <c r="J448" s="206"/>
      <c r="K448" s="206"/>
      <c r="L448" s="210"/>
      <c r="M448" s="211"/>
      <c r="N448" s="212"/>
      <c r="O448" s="212"/>
      <c r="P448" s="212"/>
      <c r="Q448" s="212"/>
      <c r="R448" s="212"/>
      <c r="S448" s="212"/>
      <c r="T448" s="213"/>
      <c r="AT448" s="214" t="s">
        <v>152</v>
      </c>
      <c r="AU448" s="214" t="s">
        <v>87</v>
      </c>
      <c r="AV448" s="13" t="s">
        <v>85</v>
      </c>
      <c r="AW448" s="13" t="s">
        <v>34</v>
      </c>
      <c r="AX448" s="13" t="s">
        <v>77</v>
      </c>
      <c r="AY448" s="214" t="s">
        <v>141</v>
      </c>
    </row>
    <row r="449" spans="1:65" s="14" customFormat="1" ht="11.25">
      <c r="B449" s="215"/>
      <c r="C449" s="216"/>
      <c r="D449" s="200" t="s">
        <v>152</v>
      </c>
      <c r="E449" s="217" t="s">
        <v>1</v>
      </c>
      <c r="F449" s="218" t="s">
        <v>557</v>
      </c>
      <c r="G449" s="216"/>
      <c r="H449" s="219">
        <v>34.817</v>
      </c>
      <c r="I449" s="220"/>
      <c r="J449" s="216"/>
      <c r="K449" s="216"/>
      <c r="L449" s="221"/>
      <c r="M449" s="222"/>
      <c r="N449" s="223"/>
      <c r="O449" s="223"/>
      <c r="P449" s="223"/>
      <c r="Q449" s="223"/>
      <c r="R449" s="223"/>
      <c r="S449" s="223"/>
      <c r="T449" s="224"/>
      <c r="AT449" s="225" t="s">
        <v>152</v>
      </c>
      <c r="AU449" s="225" t="s">
        <v>87</v>
      </c>
      <c r="AV449" s="14" t="s">
        <v>87</v>
      </c>
      <c r="AW449" s="14" t="s">
        <v>34</v>
      </c>
      <c r="AX449" s="14" t="s">
        <v>85</v>
      </c>
      <c r="AY449" s="225" t="s">
        <v>141</v>
      </c>
    </row>
    <row r="450" spans="1:65" s="2" customFormat="1" ht="24.2" customHeight="1">
      <c r="A450" s="35"/>
      <c r="B450" s="36"/>
      <c r="C450" s="187" t="s">
        <v>500</v>
      </c>
      <c r="D450" s="187" t="s">
        <v>143</v>
      </c>
      <c r="E450" s="188" t="s">
        <v>558</v>
      </c>
      <c r="F450" s="189" t="s">
        <v>559</v>
      </c>
      <c r="G450" s="190" t="s">
        <v>336</v>
      </c>
      <c r="H450" s="191">
        <v>53.76</v>
      </c>
      <c r="I450" s="192"/>
      <c r="J450" s="193">
        <f>ROUND(I450*H450,2)</f>
        <v>0</v>
      </c>
      <c r="K450" s="189" t="s">
        <v>147</v>
      </c>
      <c r="L450" s="40"/>
      <c r="M450" s="194" t="s">
        <v>1</v>
      </c>
      <c r="N450" s="195" t="s">
        <v>42</v>
      </c>
      <c r="O450" s="72"/>
      <c r="P450" s="196">
        <f>O450*H450</f>
        <v>0</v>
      </c>
      <c r="Q450" s="196">
        <v>0</v>
      </c>
      <c r="R450" s="196">
        <f>Q450*H450</f>
        <v>0</v>
      </c>
      <c r="S450" s="196">
        <v>0</v>
      </c>
      <c r="T450" s="197">
        <f>S450*H450</f>
        <v>0</v>
      </c>
      <c r="U450" s="35"/>
      <c r="V450" s="35"/>
      <c r="W450" s="35"/>
      <c r="X450" s="35"/>
      <c r="Y450" s="35"/>
      <c r="Z450" s="35"/>
      <c r="AA450" s="35"/>
      <c r="AB450" s="35"/>
      <c r="AC450" s="35"/>
      <c r="AD450" s="35"/>
      <c r="AE450" s="35"/>
      <c r="AR450" s="198" t="s">
        <v>148</v>
      </c>
      <c r="AT450" s="198" t="s">
        <v>143</v>
      </c>
      <c r="AU450" s="198" t="s">
        <v>87</v>
      </c>
      <c r="AY450" s="18" t="s">
        <v>141</v>
      </c>
      <c r="BE450" s="199">
        <f>IF(N450="základní",J450,0)</f>
        <v>0</v>
      </c>
      <c r="BF450" s="199">
        <f>IF(N450="snížená",J450,0)</f>
        <v>0</v>
      </c>
      <c r="BG450" s="199">
        <f>IF(N450="zákl. přenesená",J450,0)</f>
        <v>0</v>
      </c>
      <c r="BH450" s="199">
        <f>IF(N450="sníž. přenesená",J450,0)</f>
        <v>0</v>
      </c>
      <c r="BI450" s="199">
        <f>IF(N450="nulová",J450,0)</f>
        <v>0</v>
      </c>
      <c r="BJ450" s="18" t="s">
        <v>85</v>
      </c>
      <c r="BK450" s="199">
        <f>ROUND(I450*H450,2)</f>
        <v>0</v>
      </c>
      <c r="BL450" s="18" t="s">
        <v>148</v>
      </c>
      <c r="BM450" s="198" t="s">
        <v>560</v>
      </c>
    </row>
    <row r="451" spans="1:65" s="2" customFormat="1" ht="19.5">
      <c r="A451" s="35"/>
      <c r="B451" s="36"/>
      <c r="C451" s="37"/>
      <c r="D451" s="200" t="s">
        <v>150</v>
      </c>
      <c r="E451" s="37"/>
      <c r="F451" s="201" t="s">
        <v>561</v>
      </c>
      <c r="G451" s="37"/>
      <c r="H451" s="37"/>
      <c r="I451" s="202"/>
      <c r="J451" s="37"/>
      <c r="K451" s="37"/>
      <c r="L451" s="40"/>
      <c r="M451" s="203"/>
      <c r="N451" s="204"/>
      <c r="O451" s="72"/>
      <c r="P451" s="72"/>
      <c r="Q451" s="72"/>
      <c r="R451" s="72"/>
      <c r="S451" s="72"/>
      <c r="T451" s="73"/>
      <c r="U451" s="35"/>
      <c r="V451" s="35"/>
      <c r="W451" s="35"/>
      <c r="X451" s="35"/>
      <c r="Y451" s="35"/>
      <c r="Z451" s="35"/>
      <c r="AA451" s="35"/>
      <c r="AB451" s="35"/>
      <c r="AC451" s="35"/>
      <c r="AD451" s="35"/>
      <c r="AE451" s="35"/>
      <c r="AT451" s="18" t="s">
        <v>150</v>
      </c>
      <c r="AU451" s="18" t="s">
        <v>87</v>
      </c>
    </row>
    <row r="452" spans="1:65" s="13" customFormat="1" ht="11.25">
      <c r="B452" s="205"/>
      <c r="C452" s="206"/>
      <c r="D452" s="200" t="s">
        <v>152</v>
      </c>
      <c r="E452" s="207" t="s">
        <v>1</v>
      </c>
      <c r="F452" s="208" t="s">
        <v>562</v>
      </c>
      <c r="G452" s="206"/>
      <c r="H452" s="207" t="s">
        <v>1</v>
      </c>
      <c r="I452" s="209"/>
      <c r="J452" s="206"/>
      <c r="K452" s="206"/>
      <c r="L452" s="210"/>
      <c r="M452" s="211"/>
      <c r="N452" s="212"/>
      <c r="O452" s="212"/>
      <c r="P452" s="212"/>
      <c r="Q452" s="212"/>
      <c r="R452" s="212"/>
      <c r="S452" s="212"/>
      <c r="T452" s="213"/>
      <c r="AT452" s="214" t="s">
        <v>152</v>
      </c>
      <c r="AU452" s="214" t="s">
        <v>87</v>
      </c>
      <c r="AV452" s="13" t="s">
        <v>85</v>
      </c>
      <c r="AW452" s="13" t="s">
        <v>34</v>
      </c>
      <c r="AX452" s="13" t="s">
        <v>77</v>
      </c>
      <c r="AY452" s="214" t="s">
        <v>141</v>
      </c>
    </row>
    <row r="453" spans="1:65" s="14" customFormat="1" ht="11.25">
      <c r="B453" s="215"/>
      <c r="C453" s="216"/>
      <c r="D453" s="200" t="s">
        <v>152</v>
      </c>
      <c r="E453" s="217" t="s">
        <v>1</v>
      </c>
      <c r="F453" s="218" t="s">
        <v>563</v>
      </c>
      <c r="G453" s="216"/>
      <c r="H453" s="219">
        <v>17.7</v>
      </c>
      <c r="I453" s="220"/>
      <c r="J453" s="216"/>
      <c r="K453" s="216"/>
      <c r="L453" s="221"/>
      <c r="M453" s="222"/>
      <c r="N453" s="223"/>
      <c r="O453" s="223"/>
      <c r="P453" s="223"/>
      <c r="Q453" s="223"/>
      <c r="R453" s="223"/>
      <c r="S453" s="223"/>
      <c r="T453" s="224"/>
      <c r="AT453" s="225" t="s">
        <v>152</v>
      </c>
      <c r="AU453" s="225" t="s">
        <v>87</v>
      </c>
      <c r="AV453" s="14" t="s">
        <v>87</v>
      </c>
      <c r="AW453" s="14" t="s">
        <v>34</v>
      </c>
      <c r="AX453" s="14" t="s">
        <v>77</v>
      </c>
      <c r="AY453" s="225" t="s">
        <v>141</v>
      </c>
    </row>
    <row r="454" spans="1:65" s="14" customFormat="1" ht="22.5">
      <c r="B454" s="215"/>
      <c r="C454" s="216"/>
      <c r="D454" s="200" t="s">
        <v>152</v>
      </c>
      <c r="E454" s="217" t="s">
        <v>1</v>
      </c>
      <c r="F454" s="218" t="s">
        <v>564</v>
      </c>
      <c r="G454" s="216"/>
      <c r="H454" s="219">
        <v>36.06</v>
      </c>
      <c r="I454" s="220"/>
      <c r="J454" s="216"/>
      <c r="K454" s="216"/>
      <c r="L454" s="221"/>
      <c r="M454" s="222"/>
      <c r="N454" s="223"/>
      <c r="O454" s="223"/>
      <c r="P454" s="223"/>
      <c r="Q454" s="223"/>
      <c r="R454" s="223"/>
      <c r="S454" s="223"/>
      <c r="T454" s="224"/>
      <c r="AT454" s="225" t="s">
        <v>152</v>
      </c>
      <c r="AU454" s="225" t="s">
        <v>87</v>
      </c>
      <c r="AV454" s="14" t="s">
        <v>87</v>
      </c>
      <c r="AW454" s="14" t="s">
        <v>34</v>
      </c>
      <c r="AX454" s="14" t="s">
        <v>77</v>
      </c>
      <c r="AY454" s="225" t="s">
        <v>141</v>
      </c>
    </row>
    <row r="455" spans="1:65" s="16" customFormat="1" ht="11.25">
      <c r="B455" s="237"/>
      <c r="C455" s="238"/>
      <c r="D455" s="200" t="s">
        <v>152</v>
      </c>
      <c r="E455" s="239" t="s">
        <v>1</v>
      </c>
      <c r="F455" s="240" t="s">
        <v>174</v>
      </c>
      <c r="G455" s="238"/>
      <c r="H455" s="241">
        <v>53.76</v>
      </c>
      <c r="I455" s="242"/>
      <c r="J455" s="238"/>
      <c r="K455" s="238"/>
      <c r="L455" s="243"/>
      <c r="M455" s="244"/>
      <c r="N455" s="245"/>
      <c r="O455" s="245"/>
      <c r="P455" s="245"/>
      <c r="Q455" s="245"/>
      <c r="R455" s="245"/>
      <c r="S455" s="245"/>
      <c r="T455" s="246"/>
      <c r="AT455" s="247" t="s">
        <v>152</v>
      </c>
      <c r="AU455" s="247" t="s">
        <v>87</v>
      </c>
      <c r="AV455" s="16" t="s">
        <v>148</v>
      </c>
      <c r="AW455" s="16" t="s">
        <v>34</v>
      </c>
      <c r="AX455" s="16" t="s">
        <v>85</v>
      </c>
      <c r="AY455" s="247" t="s">
        <v>141</v>
      </c>
    </row>
    <row r="456" spans="1:65" s="2" customFormat="1" ht="24.2" customHeight="1">
      <c r="A456" s="35"/>
      <c r="B456" s="36"/>
      <c r="C456" s="187" t="s">
        <v>565</v>
      </c>
      <c r="D456" s="187" t="s">
        <v>143</v>
      </c>
      <c r="E456" s="188" t="s">
        <v>566</v>
      </c>
      <c r="F456" s="189" t="s">
        <v>567</v>
      </c>
      <c r="G456" s="190" t="s">
        <v>383</v>
      </c>
      <c r="H456" s="191">
        <v>14</v>
      </c>
      <c r="I456" s="192"/>
      <c r="J456" s="193">
        <f>ROUND(I456*H456,2)</f>
        <v>0</v>
      </c>
      <c r="K456" s="189" t="s">
        <v>222</v>
      </c>
      <c r="L456" s="40"/>
      <c r="M456" s="194" t="s">
        <v>1</v>
      </c>
      <c r="N456" s="195" t="s">
        <v>42</v>
      </c>
      <c r="O456" s="72"/>
      <c r="P456" s="196">
        <f>O456*H456</f>
        <v>0</v>
      </c>
      <c r="Q456" s="196">
        <v>0</v>
      </c>
      <c r="R456" s="196">
        <f>Q456*H456</f>
        <v>0</v>
      </c>
      <c r="S456" s="196">
        <v>0</v>
      </c>
      <c r="T456" s="197">
        <f>S456*H456</f>
        <v>0</v>
      </c>
      <c r="U456" s="35"/>
      <c r="V456" s="35"/>
      <c r="W456" s="35"/>
      <c r="X456" s="35"/>
      <c r="Y456" s="35"/>
      <c r="Z456" s="35"/>
      <c r="AA456" s="35"/>
      <c r="AB456" s="35"/>
      <c r="AC456" s="35"/>
      <c r="AD456" s="35"/>
      <c r="AE456" s="35"/>
      <c r="AR456" s="198" t="s">
        <v>148</v>
      </c>
      <c r="AT456" s="198" t="s">
        <v>143</v>
      </c>
      <c r="AU456" s="198" t="s">
        <v>87</v>
      </c>
      <c r="AY456" s="18" t="s">
        <v>141</v>
      </c>
      <c r="BE456" s="199">
        <f>IF(N456="základní",J456,0)</f>
        <v>0</v>
      </c>
      <c r="BF456" s="199">
        <f>IF(N456="snížená",J456,0)</f>
        <v>0</v>
      </c>
      <c r="BG456" s="199">
        <f>IF(N456="zákl. přenesená",J456,0)</f>
        <v>0</v>
      </c>
      <c r="BH456" s="199">
        <f>IF(N456="sníž. přenesená",J456,0)</f>
        <v>0</v>
      </c>
      <c r="BI456" s="199">
        <f>IF(N456="nulová",J456,0)</f>
        <v>0</v>
      </c>
      <c r="BJ456" s="18" t="s">
        <v>85</v>
      </c>
      <c r="BK456" s="199">
        <f>ROUND(I456*H456,2)</f>
        <v>0</v>
      </c>
      <c r="BL456" s="18" t="s">
        <v>148</v>
      </c>
      <c r="BM456" s="198" t="s">
        <v>568</v>
      </c>
    </row>
    <row r="457" spans="1:65" s="2" customFormat="1" ht="19.5">
      <c r="A457" s="35"/>
      <c r="B457" s="36"/>
      <c r="C457" s="37"/>
      <c r="D457" s="200" t="s">
        <v>150</v>
      </c>
      <c r="E457" s="37"/>
      <c r="F457" s="201" t="s">
        <v>567</v>
      </c>
      <c r="G457" s="37"/>
      <c r="H457" s="37"/>
      <c r="I457" s="202"/>
      <c r="J457" s="37"/>
      <c r="K457" s="37"/>
      <c r="L457" s="40"/>
      <c r="M457" s="203"/>
      <c r="N457" s="204"/>
      <c r="O457" s="72"/>
      <c r="P457" s="72"/>
      <c r="Q457" s="72"/>
      <c r="R457" s="72"/>
      <c r="S457" s="72"/>
      <c r="T457" s="73"/>
      <c r="U457" s="35"/>
      <c r="V457" s="35"/>
      <c r="W457" s="35"/>
      <c r="X457" s="35"/>
      <c r="Y457" s="35"/>
      <c r="Z457" s="35"/>
      <c r="AA457" s="35"/>
      <c r="AB457" s="35"/>
      <c r="AC457" s="35"/>
      <c r="AD457" s="35"/>
      <c r="AE457" s="35"/>
      <c r="AT457" s="18" t="s">
        <v>150</v>
      </c>
      <c r="AU457" s="18" t="s">
        <v>87</v>
      </c>
    </row>
    <row r="458" spans="1:65" s="13" customFormat="1" ht="11.25">
      <c r="B458" s="205"/>
      <c r="C458" s="206"/>
      <c r="D458" s="200" t="s">
        <v>152</v>
      </c>
      <c r="E458" s="207" t="s">
        <v>1</v>
      </c>
      <c r="F458" s="208" t="s">
        <v>516</v>
      </c>
      <c r="G458" s="206"/>
      <c r="H458" s="207" t="s">
        <v>1</v>
      </c>
      <c r="I458" s="209"/>
      <c r="J458" s="206"/>
      <c r="K458" s="206"/>
      <c r="L458" s="210"/>
      <c r="M458" s="211"/>
      <c r="N458" s="212"/>
      <c r="O458" s="212"/>
      <c r="P458" s="212"/>
      <c r="Q458" s="212"/>
      <c r="R458" s="212"/>
      <c r="S458" s="212"/>
      <c r="T458" s="213"/>
      <c r="AT458" s="214" t="s">
        <v>152</v>
      </c>
      <c r="AU458" s="214" t="s">
        <v>87</v>
      </c>
      <c r="AV458" s="13" t="s">
        <v>85</v>
      </c>
      <c r="AW458" s="13" t="s">
        <v>34</v>
      </c>
      <c r="AX458" s="13" t="s">
        <v>77</v>
      </c>
      <c r="AY458" s="214" t="s">
        <v>141</v>
      </c>
    </row>
    <row r="459" spans="1:65" s="14" customFormat="1" ht="11.25">
      <c r="B459" s="215"/>
      <c r="C459" s="216"/>
      <c r="D459" s="200" t="s">
        <v>152</v>
      </c>
      <c r="E459" s="217" t="s">
        <v>1</v>
      </c>
      <c r="F459" s="218" t="s">
        <v>193</v>
      </c>
      <c r="G459" s="216"/>
      <c r="H459" s="219">
        <v>7</v>
      </c>
      <c r="I459" s="220"/>
      <c r="J459" s="216"/>
      <c r="K459" s="216"/>
      <c r="L459" s="221"/>
      <c r="M459" s="222"/>
      <c r="N459" s="223"/>
      <c r="O459" s="223"/>
      <c r="P459" s="223"/>
      <c r="Q459" s="223"/>
      <c r="R459" s="223"/>
      <c r="S459" s="223"/>
      <c r="T459" s="224"/>
      <c r="AT459" s="225" t="s">
        <v>152</v>
      </c>
      <c r="AU459" s="225" t="s">
        <v>87</v>
      </c>
      <c r="AV459" s="14" t="s">
        <v>87</v>
      </c>
      <c r="AW459" s="14" t="s">
        <v>34</v>
      </c>
      <c r="AX459" s="14" t="s">
        <v>77</v>
      </c>
      <c r="AY459" s="225" t="s">
        <v>141</v>
      </c>
    </row>
    <row r="460" spans="1:65" s="13" customFormat="1" ht="11.25">
      <c r="B460" s="205"/>
      <c r="C460" s="206"/>
      <c r="D460" s="200" t="s">
        <v>152</v>
      </c>
      <c r="E460" s="207" t="s">
        <v>1</v>
      </c>
      <c r="F460" s="208" t="s">
        <v>518</v>
      </c>
      <c r="G460" s="206"/>
      <c r="H460" s="207" t="s">
        <v>1</v>
      </c>
      <c r="I460" s="209"/>
      <c r="J460" s="206"/>
      <c r="K460" s="206"/>
      <c r="L460" s="210"/>
      <c r="M460" s="211"/>
      <c r="N460" s="212"/>
      <c r="O460" s="212"/>
      <c r="P460" s="212"/>
      <c r="Q460" s="212"/>
      <c r="R460" s="212"/>
      <c r="S460" s="212"/>
      <c r="T460" s="213"/>
      <c r="AT460" s="214" t="s">
        <v>152</v>
      </c>
      <c r="AU460" s="214" t="s">
        <v>87</v>
      </c>
      <c r="AV460" s="13" t="s">
        <v>85</v>
      </c>
      <c r="AW460" s="13" t="s">
        <v>34</v>
      </c>
      <c r="AX460" s="13" t="s">
        <v>77</v>
      </c>
      <c r="AY460" s="214" t="s">
        <v>141</v>
      </c>
    </row>
    <row r="461" spans="1:65" s="14" customFormat="1" ht="11.25">
      <c r="B461" s="215"/>
      <c r="C461" s="216"/>
      <c r="D461" s="200" t="s">
        <v>152</v>
      </c>
      <c r="E461" s="217" t="s">
        <v>1</v>
      </c>
      <c r="F461" s="218" t="s">
        <v>193</v>
      </c>
      <c r="G461" s="216"/>
      <c r="H461" s="219">
        <v>7</v>
      </c>
      <c r="I461" s="220"/>
      <c r="J461" s="216"/>
      <c r="K461" s="216"/>
      <c r="L461" s="221"/>
      <c r="M461" s="222"/>
      <c r="N461" s="223"/>
      <c r="O461" s="223"/>
      <c r="P461" s="223"/>
      <c r="Q461" s="223"/>
      <c r="R461" s="223"/>
      <c r="S461" s="223"/>
      <c r="T461" s="224"/>
      <c r="AT461" s="225" t="s">
        <v>152</v>
      </c>
      <c r="AU461" s="225" t="s">
        <v>87</v>
      </c>
      <c r="AV461" s="14" t="s">
        <v>87</v>
      </c>
      <c r="AW461" s="14" t="s">
        <v>34</v>
      </c>
      <c r="AX461" s="14" t="s">
        <v>77</v>
      </c>
      <c r="AY461" s="225" t="s">
        <v>141</v>
      </c>
    </row>
    <row r="462" spans="1:65" s="16" customFormat="1" ht="11.25">
      <c r="B462" s="237"/>
      <c r="C462" s="238"/>
      <c r="D462" s="200" t="s">
        <v>152</v>
      </c>
      <c r="E462" s="239" t="s">
        <v>1</v>
      </c>
      <c r="F462" s="240" t="s">
        <v>174</v>
      </c>
      <c r="G462" s="238"/>
      <c r="H462" s="241">
        <v>14</v>
      </c>
      <c r="I462" s="242"/>
      <c r="J462" s="238"/>
      <c r="K462" s="238"/>
      <c r="L462" s="243"/>
      <c r="M462" s="244"/>
      <c r="N462" s="245"/>
      <c r="O462" s="245"/>
      <c r="P462" s="245"/>
      <c r="Q462" s="245"/>
      <c r="R462" s="245"/>
      <c r="S462" s="245"/>
      <c r="T462" s="246"/>
      <c r="AT462" s="247" t="s">
        <v>152</v>
      </c>
      <c r="AU462" s="247" t="s">
        <v>87</v>
      </c>
      <c r="AV462" s="16" t="s">
        <v>148</v>
      </c>
      <c r="AW462" s="16" t="s">
        <v>34</v>
      </c>
      <c r="AX462" s="16" t="s">
        <v>85</v>
      </c>
      <c r="AY462" s="247" t="s">
        <v>141</v>
      </c>
    </row>
    <row r="463" spans="1:65" s="2" customFormat="1" ht="37.9" customHeight="1">
      <c r="A463" s="35"/>
      <c r="B463" s="36"/>
      <c r="C463" s="187" t="s">
        <v>569</v>
      </c>
      <c r="D463" s="187" t="s">
        <v>143</v>
      </c>
      <c r="E463" s="188" t="s">
        <v>570</v>
      </c>
      <c r="F463" s="189" t="s">
        <v>571</v>
      </c>
      <c r="G463" s="190" t="s">
        <v>146</v>
      </c>
      <c r="H463" s="191">
        <v>115.995</v>
      </c>
      <c r="I463" s="192"/>
      <c r="J463" s="193">
        <f>ROUND(I463*H463,2)</f>
        <v>0</v>
      </c>
      <c r="K463" s="189" t="s">
        <v>147</v>
      </c>
      <c r="L463" s="40"/>
      <c r="M463" s="194" t="s">
        <v>1</v>
      </c>
      <c r="N463" s="195" t="s">
        <v>42</v>
      </c>
      <c r="O463" s="72"/>
      <c r="P463" s="196">
        <f>O463*H463</f>
        <v>0</v>
      </c>
      <c r="Q463" s="196">
        <v>2.1000000000000001E-4</v>
      </c>
      <c r="R463" s="196">
        <f>Q463*H463</f>
        <v>2.4358950000000001E-2</v>
      </c>
      <c r="S463" s="196">
        <v>0</v>
      </c>
      <c r="T463" s="197">
        <f>S463*H463</f>
        <v>0</v>
      </c>
      <c r="U463" s="35"/>
      <c r="V463" s="35"/>
      <c r="W463" s="35"/>
      <c r="X463" s="35"/>
      <c r="Y463" s="35"/>
      <c r="Z463" s="35"/>
      <c r="AA463" s="35"/>
      <c r="AB463" s="35"/>
      <c r="AC463" s="35"/>
      <c r="AD463" s="35"/>
      <c r="AE463" s="35"/>
      <c r="AR463" s="198" t="s">
        <v>148</v>
      </c>
      <c r="AT463" s="198" t="s">
        <v>143</v>
      </c>
      <c r="AU463" s="198" t="s">
        <v>87</v>
      </c>
      <c r="AY463" s="18" t="s">
        <v>141</v>
      </c>
      <c r="BE463" s="199">
        <f>IF(N463="základní",J463,0)</f>
        <v>0</v>
      </c>
      <c r="BF463" s="199">
        <f>IF(N463="snížená",J463,0)</f>
        <v>0</v>
      </c>
      <c r="BG463" s="199">
        <f>IF(N463="zákl. přenesená",J463,0)</f>
        <v>0</v>
      </c>
      <c r="BH463" s="199">
        <f>IF(N463="sníž. přenesená",J463,0)</f>
        <v>0</v>
      </c>
      <c r="BI463" s="199">
        <f>IF(N463="nulová",J463,0)</f>
        <v>0</v>
      </c>
      <c r="BJ463" s="18" t="s">
        <v>85</v>
      </c>
      <c r="BK463" s="199">
        <f>ROUND(I463*H463,2)</f>
        <v>0</v>
      </c>
      <c r="BL463" s="18" t="s">
        <v>148</v>
      </c>
      <c r="BM463" s="198" t="s">
        <v>572</v>
      </c>
    </row>
    <row r="464" spans="1:65" s="2" customFormat="1" ht="19.5">
      <c r="A464" s="35"/>
      <c r="B464" s="36"/>
      <c r="C464" s="37"/>
      <c r="D464" s="200" t="s">
        <v>150</v>
      </c>
      <c r="E464" s="37"/>
      <c r="F464" s="201" t="s">
        <v>571</v>
      </c>
      <c r="G464" s="37"/>
      <c r="H464" s="37"/>
      <c r="I464" s="202"/>
      <c r="J464" s="37"/>
      <c r="K464" s="37"/>
      <c r="L464" s="40"/>
      <c r="M464" s="203"/>
      <c r="N464" s="204"/>
      <c r="O464" s="72"/>
      <c r="P464" s="72"/>
      <c r="Q464" s="72"/>
      <c r="R464" s="72"/>
      <c r="S464" s="72"/>
      <c r="T464" s="73"/>
      <c r="U464" s="35"/>
      <c r="V464" s="35"/>
      <c r="W464" s="35"/>
      <c r="X464" s="35"/>
      <c r="Y464" s="35"/>
      <c r="Z464" s="35"/>
      <c r="AA464" s="35"/>
      <c r="AB464" s="35"/>
      <c r="AC464" s="35"/>
      <c r="AD464" s="35"/>
      <c r="AE464" s="35"/>
      <c r="AT464" s="18" t="s">
        <v>150</v>
      </c>
      <c r="AU464" s="18" t="s">
        <v>87</v>
      </c>
    </row>
    <row r="465" spans="1:65" s="14" customFormat="1" ht="11.25">
      <c r="B465" s="215"/>
      <c r="C465" s="216"/>
      <c r="D465" s="200" t="s">
        <v>152</v>
      </c>
      <c r="E465" s="217" t="s">
        <v>1</v>
      </c>
      <c r="F465" s="218" t="s">
        <v>573</v>
      </c>
      <c r="G465" s="216"/>
      <c r="H465" s="219">
        <v>115.995</v>
      </c>
      <c r="I465" s="220"/>
      <c r="J465" s="216"/>
      <c r="K465" s="216"/>
      <c r="L465" s="221"/>
      <c r="M465" s="222"/>
      <c r="N465" s="223"/>
      <c r="O465" s="223"/>
      <c r="P465" s="223"/>
      <c r="Q465" s="223"/>
      <c r="R465" s="223"/>
      <c r="S465" s="223"/>
      <c r="T465" s="224"/>
      <c r="AT465" s="225" t="s">
        <v>152</v>
      </c>
      <c r="AU465" s="225" t="s">
        <v>87</v>
      </c>
      <c r="AV465" s="14" t="s">
        <v>87</v>
      </c>
      <c r="AW465" s="14" t="s">
        <v>34</v>
      </c>
      <c r="AX465" s="14" t="s">
        <v>77</v>
      </c>
      <c r="AY465" s="225" t="s">
        <v>141</v>
      </c>
    </row>
    <row r="466" spans="1:65" s="16" customFormat="1" ht="11.25">
      <c r="B466" s="237"/>
      <c r="C466" s="238"/>
      <c r="D466" s="200" t="s">
        <v>152</v>
      </c>
      <c r="E466" s="239" t="s">
        <v>1</v>
      </c>
      <c r="F466" s="240" t="s">
        <v>174</v>
      </c>
      <c r="G466" s="238"/>
      <c r="H466" s="241">
        <v>115.995</v>
      </c>
      <c r="I466" s="242"/>
      <c r="J466" s="238"/>
      <c r="K466" s="238"/>
      <c r="L466" s="243"/>
      <c r="M466" s="244"/>
      <c r="N466" s="245"/>
      <c r="O466" s="245"/>
      <c r="P466" s="245"/>
      <c r="Q466" s="245"/>
      <c r="R466" s="245"/>
      <c r="S466" s="245"/>
      <c r="T466" s="246"/>
      <c r="AT466" s="247" t="s">
        <v>152</v>
      </c>
      <c r="AU466" s="247" t="s">
        <v>87</v>
      </c>
      <c r="AV466" s="16" t="s">
        <v>148</v>
      </c>
      <c r="AW466" s="16" t="s">
        <v>34</v>
      </c>
      <c r="AX466" s="16" t="s">
        <v>85</v>
      </c>
      <c r="AY466" s="247" t="s">
        <v>141</v>
      </c>
    </row>
    <row r="467" spans="1:65" s="2" customFormat="1" ht="37.9" customHeight="1">
      <c r="A467" s="35"/>
      <c r="B467" s="36"/>
      <c r="C467" s="187" t="s">
        <v>574</v>
      </c>
      <c r="D467" s="187" t="s">
        <v>143</v>
      </c>
      <c r="E467" s="188" t="s">
        <v>575</v>
      </c>
      <c r="F467" s="189" t="s">
        <v>576</v>
      </c>
      <c r="G467" s="190" t="s">
        <v>146</v>
      </c>
      <c r="H467" s="191">
        <v>119.375</v>
      </c>
      <c r="I467" s="192"/>
      <c r="J467" s="193">
        <f>ROUND(I467*H467,2)</f>
        <v>0</v>
      </c>
      <c r="K467" s="189" t="s">
        <v>147</v>
      </c>
      <c r="L467" s="40"/>
      <c r="M467" s="194" t="s">
        <v>1</v>
      </c>
      <c r="N467" s="195" t="s">
        <v>42</v>
      </c>
      <c r="O467" s="72"/>
      <c r="P467" s="196">
        <f>O467*H467</f>
        <v>0</v>
      </c>
      <c r="Q467" s="196">
        <v>4.0000000000000003E-5</v>
      </c>
      <c r="R467" s="196">
        <f>Q467*H467</f>
        <v>4.7750000000000006E-3</v>
      </c>
      <c r="S467" s="196">
        <v>0</v>
      </c>
      <c r="T467" s="197">
        <f>S467*H467</f>
        <v>0</v>
      </c>
      <c r="U467" s="35"/>
      <c r="V467" s="35"/>
      <c r="W467" s="35"/>
      <c r="X467" s="35"/>
      <c r="Y467" s="35"/>
      <c r="Z467" s="35"/>
      <c r="AA467" s="35"/>
      <c r="AB467" s="35"/>
      <c r="AC467" s="35"/>
      <c r="AD467" s="35"/>
      <c r="AE467" s="35"/>
      <c r="AR467" s="198" t="s">
        <v>148</v>
      </c>
      <c r="AT467" s="198" t="s">
        <v>143</v>
      </c>
      <c r="AU467" s="198" t="s">
        <v>87</v>
      </c>
      <c r="AY467" s="18" t="s">
        <v>141</v>
      </c>
      <c r="BE467" s="199">
        <f>IF(N467="základní",J467,0)</f>
        <v>0</v>
      </c>
      <c r="BF467" s="199">
        <f>IF(N467="snížená",J467,0)</f>
        <v>0</v>
      </c>
      <c r="BG467" s="199">
        <f>IF(N467="zákl. přenesená",J467,0)</f>
        <v>0</v>
      </c>
      <c r="BH467" s="199">
        <f>IF(N467="sníž. přenesená",J467,0)</f>
        <v>0</v>
      </c>
      <c r="BI467" s="199">
        <f>IF(N467="nulová",J467,0)</f>
        <v>0</v>
      </c>
      <c r="BJ467" s="18" t="s">
        <v>85</v>
      </c>
      <c r="BK467" s="199">
        <f>ROUND(I467*H467,2)</f>
        <v>0</v>
      </c>
      <c r="BL467" s="18" t="s">
        <v>148</v>
      </c>
      <c r="BM467" s="198" t="s">
        <v>577</v>
      </c>
    </row>
    <row r="468" spans="1:65" s="2" customFormat="1" ht="19.5">
      <c r="A468" s="35"/>
      <c r="B468" s="36"/>
      <c r="C468" s="37"/>
      <c r="D468" s="200" t="s">
        <v>150</v>
      </c>
      <c r="E468" s="37"/>
      <c r="F468" s="201" t="s">
        <v>576</v>
      </c>
      <c r="G468" s="37"/>
      <c r="H468" s="37"/>
      <c r="I468" s="202"/>
      <c r="J468" s="37"/>
      <c r="K468" s="37"/>
      <c r="L468" s="40"/>
      <c r="M468" s="203"/>
      <c r="N468" s="204"/>
      <c r="O468" s="72"/>
      <c r="P468" s="72"/>
      <c r="Q468" s="72"/>
      <c r="R468" s="72"/>
      <c r="S468" s="72"/>
      <c r="T468" s="73"/>
      <c r="U468" s="35"/>
      <c r="V468" s="35"/>
      <c r="W468" s="35"/>
      <c r="X468" s="35"/>
      <c r="Y468" s="35"/>
      <c r="Z468" s="35"/>
      <c r="AA468" s="35"/>
      <c r="AB468" s="35"/>
      <c r="AC468" s="35"/>
      <c r="AD468" s="35"/>
      <c r="AE468" s="35"/>
      <c r="AT468" s="18" t="s">
        <v>150</v>
      </c>
      <c r="AU468" s="18" t="s">
        <v>87</v>
      </c>
    </row>
    <row r="469" spans="1:65" s="14" customFormat="1" ht="11.25">
      <c r="B469" s="215"/>
      <c r="C469" s="216"/>
      <c r="D469" s="200" t="s">
        <v>152</v>
      </c>
      <c r="E469" s="217" t="s">
        <v>1</v>
      </c>
      <c r="F469" s="218" t="s">
        <v>578</v>
      </c>
      <c r="G469" s="216"/>
      <c r="H469" s="219">
        <v>119.375</v>
      </c>
      <c r="I469" s="220"/>
      <c r="J469" s="216"/>
      <c r="K469" s="216"/>
      <c r="L469" s="221"/>
      <c r="M469" s="222"/>
      <c r="N469" s="223"/>
      <c r="O469" s="223"/>
      <c r="P469" s="223"/>
      <c r="Q469" s="223"/>
      <c r="R469" s="223"/>
      <c r="S469" s="223"/>
      <c r="T469" s="224"/>
      <c r="AT469" s="225" t="s">
        <v>152</v>
      </c>
      <c r="AU469" s="225" t="s">
        <v>87</v>
      </c>
      <c r="AV469" s="14" t="s">
        <v>87</v>
      </c>
      <c r="AW469" s="14" t="s">
        <v>34</v>
      </c>
      <c r="AX469" s="14" t="s">
        <v>85</v>
      </c>
      <c r="AY469" s="225" t="s">
        <v>141</v>
      </c>
    </row>
    <row r="470" spans="1:65" s="2" customFormat="1" ht="16.5" customHeight="1">
      <c r="A470" s="35"/>
      <c r="B470" s="36"/>
      <c r="C470" s="187" t="s">
        <v>579</v>
      </c>
      <c r="D470" s="187" t="s">
        <v>143</v>
      </c>
      <c r="E470" s="188" t="s">
        <v>580</v>
      </c>
      <c r="F470" s="189" t="s">
        <v>581</v>
      </c>
      <c r="G470" s="190" t="s">
        <v>383</v>
      </c>
      <c r="H470" s="191">
        <v>1</v>
      </c>
      <c r="I470" s="192"/>
      <c r="J470" s="193">
        <f>ROUND(I470*H470,2)</f>
        <v>0</v>
      </c>
      <c r="K470" s="189" t="s">
        <v>222</v>
      </c>
      <c r="L470" s="40"/>
      <c r="M470" s="194" t="s">
        <v>1</v>
      </c>
      <c r="N470" s="195" t="s">
        <v>42</v>
      </c>
      <c r="O470" s="72"/>
      <c r="P470" s="196">
        <f>O470*H470</f>
        <v>0</v>
      </c>
      <c r="Q470" s="196">
        <v>0</v>
      </c>
      <c r="R470" s="196">
        <f>Q470*H470</f>
        <v>0</v>
      </c>
      <c r="S470" s="196">
        <v>0</v>
      </c>
      <c r="T470" s="197">
        <f>S470*H470</f>
        <v>0</v>
      </c>
      <c r="U470" s="35"/>
      <c r="V470" s="35"/>
      <c r="W470" s="35"/>
      <c r="X470" s="35"/>
      <c r="Y470" s="35"/>
      <c r="Z470" s="35"/>
      <c r="AA470" s="35"/>
      <c r="AB470" s="35"/>
      <c r="AC470" s="35"/>
      <c r="AD470" s="35"/>
      <c r="AE470" s="35"/>
      <c r="AR470" s="198" t="s">
        <v>148</v>
      </c>
      <c r="AT470" s="198" t="s">
        <v>143</v>
      </c>
      <c r="AU470" s="198" t="s">
        <v>87</v>
      </c>
      <c r="AY470" s="18" t="s">
        <v>141</v>
      </c>
      <c r="BE470" s="199">
        <f>IF(N470="základní",J470,0)</f>
        <v>0</v>
      </c>
      <c r="BF470" s="199">
        <f>IF(N470="snížená",J470,0)</f>
        <v>0</v>
      </c>
      <c r="BG470" s="199">
        <f>IF(N470="zákl. přenesená",J470,0)</f>
        <v>0</v>
      </c>
      <c r="BH470" s="199">
        <f>IF(N470="sníž. přenesená",J470,0)</f>
        <v>0</v>
      </c>
      <c r="BI470" s="199">
        <f>IF(N470="nulová",J470,0)</f>
        <v>0</v>
      </c>
      <c r="BJ470" s="18" t="s">
        <v>85</v>
      </c>
      <c r="BK470" s="199">
        <f>ROUND(I470*H470,2)</f>
        <v>0</v>
      </c>
      <c r="BL470" s="18" t="s">
        <v>148</v>
      </c>
      <c r="BM470" s="198" t="s">
        <v>582</v>
      </c>
    </row>
    <row r="471" spans="1:65" s="2" customFormat="1" ht="11.25">
      <c r="A471" s="35"/>
      <c r="B471" s="36"/>
      <c r="C471" s="37"/>
      <c r="D471" s="200" t="s">
        <v>150</v>
      </c>
      <c r="E471" s="37"/>
      <c r="F471" s="201" t="s">
        <v>581</v>
      </c>
      <c r="G471" s="37"/>
      <c r="H471" s="37"/>
      <c r="I471" s="202"/>
      <c r="J471" s="37"/>
      <c r="K471" s="37"/>
      <c r="L471" s="40"/>
      <c r="M471" s="203"/>
      <c r="N471" s="204"/>
      <c r="O471" s="72"/>
      <c r="P471" s="72"/>
      <c r="Q471" s="72"/>
      <c r="R471" s="72"/>
      <c r="S471" s="72"/>
      <c r="T471" s="73"/>
      <c r="U471" s="35"/>
      <c r="V471" s="35"/>
      <c r="W471" s="35"/>
      <c r="X471" s="35"/>
      <c r="Y471" s="35"/>
      <c r="Z471" s="35"/>
      <c r="AA471" s="35"/>
      <c r="AB471" s="35"/>
      <c r="AC471" s="35"/>
      <c r="AD471" s="35"/>
      <c r="AE471" s="35"/>
      <c r="AT471" s="18" t="s">
        <v>150</v>
      </c>
      <c r="AU471" s="18" t="s">
        <v>87</v>
      </c>
    </row>
    <row r="472" spans="1:65" s="2" customFormat="1" ht="16.5" customHeight="1">
      <c r="A472" s="35"/>
      <c r="B472" s="36"/>
      <c r="C472" s="187" t="s">
        <v>583</v>
      </c>
      <c r="D472" s="187" t="s">
        <v>143</v>
      </c>
      <c r="E472" s="188" t="s">
        <v>584</v>
      </c>
      <c r="F472" s="189" t="s">
        <v>585</v>
      </c>
      <c r="G472" s="190" t="s">
        <v>164</v>
      </c>
      <c r="H472" s="191">
        <v>0.33800000000000002</v>
      </c>
      <c r="I472" s="192"/>
      <c r="J472" s="193">
        <f>ROUND(I472*H472,2)</f>
        <v>0</v>
      </c>
      <c r="K472" s="189" t="s">
        <v>147</v>
      </c>
      <c r="L472" s="40"/>
      <c r="M472" s="194" t="s">
        <v>1</v>
      </c>
      <c r="N472" s="195" t="s">
        <v>42</v>
      </c>
      <c r="O472" s="72"/>
      <c r="P472" s="196">
        <f>O472*H472</f>
        <v>0</v>
      </c>
      <c r="Q472" s="196">
        <v>0</v>
      </c>
      <c r="R472" s="196">
        <f>Q472*H472</f>
        <v>0</v>
      </c>
      <c r="S472" s="196">
        <v>2</v>
      </c>
      <c r="T472" s="197">
        <f>S472*H472</f>
        <v>0.67600000000000005</v>
      </c>
      <c r="U472" s="35"/>
      <c r="V472" s="35"/>
      <c r="W472" s="35"/>
      <c r="X472" s="35"/>
      <c r="Y472" s="35"/>
      <c r="Z472" s="35"/>
      <c r="AA472" s="35"/>
      <c r="AB472" s="35"/>
      <c r="AC472" s="35"/>
      <c r="AD472" s="35"/>
      <c r="AE472" s="35"/>
      <c r="AR472" s="198" t="s">
        <v>148</v>
      </c>
      <c r="AT472" s="198" t="s">
        <v>143</v>
      </c>
      <c r="AU472" s="198" t="s">
        <v>87</v>
      </c>
      <c r="AY472" s="18" t="s">
        <v>141</v>
      </c>
      <c r="BE472" s="199">
        <f>IF(N472="základní",J472,0)</f>
        <v>0</v>
      </c>
      <c r="BF472" s="199">
        <f>IF(N472="snížená",J472,0)</f>
        <v>0</v>
      </c>
      <c r="BG472" s="199">
        <f>IF(N472="zákl. přenesená",J472,0)</f>
        <v>0</v>
      </c>
      <c r="BH472" s="199">
        <f>IF(N472="sníž. přenesená",J472,0)</f>
        <v>0</v>
      </c>
      <c r="BI472" s="199">
        <f>IF(N472="nulová",J472,0)</f>
        <v>0</v>
      </c>
      <c r="BJ472" s="18" t="s">
        <v>85</v>
      </c>
      <c r="BK472" s="199">
        <f>ROUND(I472*H472,2)</f>
        <v>0</v>
      </c>
      <c r="BL472" s="18" t="s">
        <v>148</v>
      </c>
      <c r="BM472" s="198" t="s">
        <v>586</v>
      </c>
    </row>
    <row r="473" spans="1:65" s="2" customFormat="1" ht="11.25">
      <c r="A473" s="35"/>
      <c r="B473" s="36"/>
      <c r="C473" s="37"/>
      <c r="D473" s="200" t="s">
        <v>150</v>
      </c>
      <c r="E473" s="37"/>
      <c r="F473" s="201" t="s">
        <v>585</v>
      </c>
      <c r="G473" s="37"/>
      <c r="H473" s="37"/>
      <c r="I473" s="202"/>
      <c r="J473" s="37"/>
      <c r="K473" s="37"/>
      <c r="L473" s="40"/>
      <c r="M473" s="203"/>
      <c r="N473" s="204"/>
      <c r="O473" s="72"/>
      <c r="P473" s="72"/>
      <c r="Q473" s="72"/>
      <c r="R473" s="72"/>
      <c r="S473" s="72"/>
      <c r="T473" s="73"/>
      <c r="U473" s="35"/>
      <c r="V473" s="35"/>
      <c r="W473" s="35"/>
      <c r="X473" s="35"/>
      <c r="Y473" s="35"/>
      <c r="Z473" s="35"/>
      <c r="AA473" s="35"/>
      <c r="AB473" s="35"/>
      <c r="AC473" s="35"/>
      <c r="AD473" s="35"/>
      <c r="AE473" s="35"/>
      <c r="AT473" s="18" t="s">
        <v>150</v>
      </c>
      <c r="AU473" s="18" t="s">
        <v>87</v>
      </c>
    </row>
    <row r="474" spans="1:65" s="13" customFormat="1" ht="11.25">
      <c r="B474" s="205"/>
      <c r="C474" s="206"/>
      <c r="D474" s="200" t="s">
        <v>152</v>
      </c>
      <c r="E474" s="207" t="s">
        <v>1</v>
      </c>
      <c r="F474" s="208" t="s">
        <v>587</v>
      </c>
      <c r="G474" s="206"/>
      <c r="H474" s="207" t="s">
        <v>1</v>
      </c>
      <c r="I474" s="209"/>
      <c r="J474" s="206"/>
      <c r="K474" s="206"/>
      <c r="L474" s="210"/>
      <c r="M474" s="211"/>
      <c r="N474" s="212"/>
      <c r="O474" s="212"/>
      <c r="P474" s="212"/>
      <c r="Q474" s="212"/>
      <c r="R474" s="212"/>
      <c r="S474" s="212"/>
      <c r="T474" s="213"/>
      <c r="AT474" s="214" t="s">
        <v>152</v>
      </c>
      <c r="AU474" s="214" t="s">
        <v>87</v>
      </c>
      <c r="AV474" s="13" t="s">
        <v>85</v>
      </c>
      <c r="AW474" s="13" t="s">
        <v>34</v>
      </c>
      <c r="AX474" s="13" t="s">
        <v>77</v>
      </c>
      <c r="AY474" s="214" t="s">
        <v>141</v>
      </c>
    </row>
    <row r="475" spans="1:65" s="13" customFormat="1" ht="11.25">
      <c r="B475" s="205"/>
      <c r="C475" s="206"/>
      <c r="D475" s="200" t="s">
        <v>152</v>
      </c>
      <c r="E475" s="207" t="s">
        <v>1</v>
      </c>
      <c r="F475" s="208" t="s">
        <v>588</v>
      </c>
      <c r="G475" s="206"/>
      <c r="H475" s="207" t="s">
        <v>1</v>
      </c>
      <c r="I475" s="209"/>
      <c r="J475" s="206"/>
      <c r="K475" s="206"/>
      <c r="L475" s="210"/>
      <c r="M475" s="211"/>
      <c r="N475" s="212"/>
      <c r="O475" s="212"/>
      <c r="P475" s="212"/>
      <c r="Q475" s="212"/>
      <c r="R475" s="212"/>
      <c r="S475" s="212"/>
      <c r="T475" s="213"/>
      <c r="AT475" s="214" t="s">
        <v>152</v>
      </c>
      <c r="AU475" s="214" t="s">
        <v>87</v>
      </c>
      <c r="AV475" s="13" t="s">
        <v>85</v>
      </c>
      <c r="AW475" s="13" t="s">
        <v>34</v>
      </c>
      <c r="AX475" s="13" t="s">
        <v>77</v>
      </c>
      <c r="AY475" s="214" t="s">
        <v>141</v>
      </c>
    </row>
    <row r="476" spans="1:65" s="14" customFormat="1" ht="11.25">
      <c r="B476" s="215"/>
      <c r="C476" s="216"/>
      <c r="D476" s="200" t="s">
        <v>152</v>
      </c>
      <c r="E476" s="217" t="s">
        <v>1</v>
      </c>
      <c r="F476" s="218" t="s">
        <v>589</v>
      </c>
      <c r="G476" s="216"/>
      <c r="H476" s="219">
        <v>0.33800000000000002</v>
      </c>
      <c r="I476" s="220"/>
      <c r="J476" s="216"/>
      <c r="K476" s="216"/>
      <c r="L476" s="221"/>
      <c r="M476" s="222"/>
      <c r="N476" s="223"/>
      <c r="O476" s="223"/>
      <c r="P476" s="223"/>
      <c r="Q476" s="223"/>
      <c r="R476" s="223"/>
      <c r="S476" s="223"/>
      <c r="T476" s="224"/>
      <c r="AT476" s="225" t="s">
        <v>152</v>
      </c>
      <c r="AU476" s="225" t="s">
        <v>87</v>
      </c>
      <c r="AV476" s="14" t="s">
        <v>87</v>
      </c>
      <c r="AW476" s="14" t="s">
        <v>34</v>
      </c>
      <c r="AX476" s="14" t="s">
        <v>77</v>
      </c>
      <c r="AY476" s="225" t="s">
        <v>141</v>
      </c>
    </row>
    <row r="477" spans="1:65" s="16" customFormat="1" ht="11.25">
      <c r="B477" s="237"/>
      <c r="C477" s="238"/>
      <c r="D477" s="200" t="s">
        <v>152</v>
      </c>
      <c r="E477" s="239" t="s">
        <v>1</v>
      </c>
      <c r="F477" s="240" t="s">
        <v>174</v>
      </c>
      <c r="G477" s="238"/>
      <c r="H477" s="241">
        <v>0.33800000000000002</v>
      </c>
      <c r="I477" s="242"/>
      <c r="J477" s="238"/>
      <c r="K477" s="238"/>
      <c r="L477" s="243"/>
      <c r="M477" s="244"/>
      <c r="N477" s="245"/>
      <c r="O477" s="245"/>
      <c r="P477" s="245"/>
      <c r="Q477" s="245"/>
      <c r="R477" s="245"/>
      <c r="S477" s="245"/>
      <c r="T477" s="246"/>
      <c r="AT477" s="247" t="s">
        <v>152</v>
      </c>
      <c r="AU477" s="247" t="s">
        <v>87</v>
      </c>
      <c r="AV477" s="16" t="s">
        <v>148</v>
      </c>
      <c r="AW477" s="16" t="s">
        <v>34</v>
      </c>
      <c r="AX477" s="16" t="s">
        <v>85</v>
      </c>
      <c r="AY477" s="247" t="s">
        <v>141</v>
      </c>
    </row>
    <row r="478" spans="1:65" s="2" customFormat="1" ht="49.15" customHeight="1">
      <c r="A478" s="35"/>
      <c r="B478" s="36"/>
      <c r="C478" s="187" t="s">
        <v>590</v>
      </c>
      <c r="D478" s="187" t="s">
        <v>143</v>
      </c>
      <c r="E478" s="188" t="s">
        <v>591</v>
      </c>
      <c r="F478" s="189" t="s">
        <v>592</v>
      </c>
      <c r="G478" s="190" t="s">
        <v>164</v>
      </c>
      <c r="H478" s="191">
        <v>5.8090000000000002</v>
      </c>
      <c r="I478" s="192"/>
      <c r="J478" s="193">
        <f>ROUND(I478*H478,2)</f>
        <v>0</v>
      </c>
      <c r="K478" s="189" t="s">
        <v>147</v>
      </c>
      <c r="L478" s="40"/>
      <c r="M478" s="194" t="s">
        <v>1</v>
      </c>
      <c r="N478" s="195" t="s">
        <v>42</v>
      </c>
      <c r="O478" s="72"/>
      <c r="P478" s="196">
        <f>O478*H478</f>
        <v>0</v>
      </c>
      <c r="Q478" s="196">
        <v>0</v>
      </c>
      <c r="R478" s="196">
        <f>Q478*H478</f>
        <v>0</v>
      </c>
      <c r="S478" s="196">
        <v>1.8</v>
      </c>
      <c r="T478" s="197">
        <f>S478*H478</f>
        <v>10.456200000000001</v>
      </c>
      <c r="U478" s="35"/>
      <c r="V478" s="35"/>
      <c r="W478" s="35"/>
      <c r="X478" s="35"/>
      <c r="Y478" s="35"/>
      <c r="Z478" s="35"/>
      <c r="AA478" s="35"/>
      <c r="AB478" s="35"/>
      <c r="AC478" s="35"/>
      <c r="AD478" s="35"/>
      <c r="AE478" s="35"/>
      <c r="AR478" s="198" t="s">
        <v>148</v>
      </c>
      <c r="AT478" s="198" t="s">
        <v>143</v>
      </c>
      <c r="AU478" s="198" t="s">
        <v>87</v>
      </c>
      <c r="AY478" s="18" t="s">
        <v>141</v>
      </c>
      <c r="BE478" s="199">
        <f>IF(N478="základní",J478,0)</f>
        <v>0</v>
      </c>
      <c r="BF478" s="199">
        <f>IF(N478="snížená",J478,0)</f>
        <v>0</v>
      </c>
      <c r="BG478" s="199">
        <f>IF(N478="zákl. přenesená",J478,0)</f>
        <v>0</v>
      </c>
      <c r="BH478" s="199">
        <f>IF(N478="sníž. přenesená",J478,0)</f>
        <v>0</v>
      </c>
      <c r="BI478" s="199">
        <f>IF(N478="nulová",J478,0)</f>
        <v>0</v>
      </c>
      <c r="BJ478" s="18" t="s">
        <v>85</v>
      </c>
      <c r="BK478" s="199">
        <f>ROUND(I478*H478,2)</f>
        <v>0</v>
      </c>
      <c r="BL478" s="18" t="s">
        <v>148</v>
      </c>
      <c r="BM478" s="198" t="s">
        <v>593</v>
      </c>
    </row>
    <row r="479" spans="1:65" s="2" customFormat="1" ht="29.25">
      <c r="A479" s="35"/>
      <c r="B479" s="36"/>
      <c r="C479" s="37"/>
      <c r="D479" s="200" t="s">
        <v>150</v>
      </c>
      <c r="E479" s="37"/>
      <c r="F479" s="201" t="s">
        <v>592</v>
      </c>
      <c r="G479" s="37"/>
      <c r="H479" s="37"/>
      <c r="I479" s="202"/>
      <c r="J479" s="37"/>
      <c r="K479" s="37"/>
      <c r="L479" s="40"/>
      <c r="M479" s="203"/>
      <c r="N479" s="204"/>
      <c r="O479" s="72"/>
      <c r="P479" s="72"/>
      <c r="Q479" s="72"/>
      <c r="R479" s="72"/>
      <c r="S479" s="72"/>
      <c r="T479" s="73"/>
      <c r="U479" s="35"/>
      <c r="V479" s="35"/>
      <c r="W479" s="35"/>
      <c r="X479" s="35"/>
      <c r="Y479" s="35"/>
      <c r="Z479" s="35"/>
      <c r="AA479" s="35"/>
      <c r="AB479" s="35"/>
      <c r="AC479" s="35"/>
      <c r="AD479" s="35"/>
      <c r="AE479" s="35"/>
      <c r="AT479" s="18" t="s">
        <v>150</v>
      </c>
      <c r="AU479" s="18" t="s">
        <v>87</v>
      </c>
    </row>
    <row r="480" spans="1:65" s="13" customFormat="1" ht="11.25">
      <c r="B480" s="205"/>
      <c r="C480" s="206"/>
      <c r="D480" s="200" t="s">
        <v>152</v>
      </c>
      <c r="E480" s="207" t="s">
        <v>1</v>
      </c>
      <c r="F480" s="208" t="s">
        <v>516</v>
      </c>
      <c r="G480" s="206"/>
      <c r="H480" s="207" t="s">
        <v>1</v>
      </c>
      <c r="I480" s="209"/>
      <c r="J480" s="206"/>
      <c r="K480" s="206"/>
      <c r="L480" s="210"/>
      <c r="M480" s="211"/>
      <c r="N480" s="212"/>
      <c r="O480" s="212"/>
      <c r="P480" s="212"/>
      <c r="Q480" s="212"/>
      <c r="R480" s="212"/>
      <c r="S480" s="212"/>
      <c r="T480" s="213"/>
      <c r="AT480" s="214" t="s">
        <v>152</v>
      </c>
      <c r="AU480" s="214" t="s">
        <v>87</v>
      </c>
      <c r="AV480" s="13" t="s">
        <v>85</v>
      </c>
      <c r="AW480" s="13" t="s">
        <v>34</v>
      </c>
      <c r="AX480" s="13" t="s">
        <v>77</v>
      </c>
      <c r="AY480" s="214" t="s">
        <v>141</v>
      </c>
    </row>
    <row r="481" spans="1:65" s="14" customFormat="1" ht="11.25">
      <c r="B481" s="215"/>
      <c r="C481" s="216"/>
      <c r="D481" s="200" t="s">
        <v>152</v>
      </c>
      <c r="E481" s="217" t="s">
        <v>1</v>
      </c>
      <c r="F481" s="218" t="s">
        <v>594</v>
      </c>
      <c r="G481" s="216"/>
      <c r="H481" s="219">
        <v>1.393</v>
      </c>
      <c r="I481" s="220"/>
      <c r="J481" s="216"/>
      <c r="K481" s="216"/>
      <c r="L481" s="221"/>
      <c r="M481" s="222"/>
      <c r="N481" s="223"/>
      <c r="O481" s="223"/>
      <c r="P481" s="223"/>
      <c r="Q481" s="223"/>
      <c r="R481" s="223"/>
      <c r="S481" s="223"/>
      <c r="T481" s="224"/>
      <c r="AT481" s="225" t="s">
        <v>152</v>
      </c>
      <c r="AU481" s="225" t="s">
        <v>87</v>
      </c>
      <c r="AV481" s="14" t="s">
        <v>87</v>
      </c>
      <c r="AW481" s="14" t="s">
        <v>34</v>
      </c>
      <c r="AX481" s="14" t="s">
        <v>77</v>
      </c>
      <c r="AY481" s="225" t="s">
        <v>141</v>
      </c>
    </row>
    <row r="482" spans="1:65" s="14" customFormat="1" ht="11.25">
      <c r="B482" s="215"/>
      <c r="C482" s="216"/>
      <c r="D482" s="200" t="s">
        <v>152</v>
      </c>
      <c r="E482" s="217" t="s">
        <v>1</v>
      </c>
      <c r="F482" s="218" t="s">
        <v>595</v>
      </c>
      <c r="G482" s="216"/>
      <c r="H482" s="219">
        <v>4.4160000000000004</v>
      </c>
      <c r="I482" s="220"/>
      <c r="J482" s="216"/>
      <c r="K482" s="216"/>
      <c r="L482" s="221"/>
      <c r="M482" s="222"/>
      <c r="N482" s="223"/>
      <c r="O482" s="223"/>
      <c r="P482" s="223"/>
      <c r="Q482" s="223"/>
      <c r="R482" s="223"/>
      <c r="S482" s="223"/>
      <c r="T482" s="224"/>
      <c r="AT482" s="225" t="s">
        <v>152</v>
      </c>
      <c r="AU482" s="225" t="s">
        <v>87</v>
      </c>
      <c r="AV482" s="14" t="s">
        <v>87</v>
      </c>
      <c r="AW482" s="14" t="s">
        <v>34</v>
      </c>
      <c r="AX482" s="14" t="s">
        <v>77</v>
      </c>
      <c r="AY482" s="225" t="s">
        <v>141</v>
      </c>
    </row>
    <row r="483" spans="1:65" s="16" customFormat="1" ht="11.25">
      <c r="B483" s="237"/>
      <c r="C483" s="238"/>
      <c r="D483" s="200" t="s">
        <v>152</v>
      </c>
      <c r="E483" s="239" t="s">
        <v>1</v>
      </c>
      <c r="F483" s="240" t="s">
        <v>174</v>
      </c>
      <c r="G483" s="238"/>
      <c r="H483" s="241">
        <v>5.8090000000000002</v>
      </c>
      <c r="I483" s="242"/>
      <c r="J483" s="238"/>
      <c r="K483" s="238"/>
      <c r="L483" s="243"/>
      <c r="M483" s="244"/>
      <c r="N483" s="245"/>
      <c r="O483" s="245"/>
      <c r="P483" s="245"/>
      <c r="Q483" s="245"/>
      <c r="R483" s="245"/>
      <c r="S483" s="245"/>
      <c r="T483" s="246"/>
      <c r="AT483" s="247" t="s">
        <v>152</v>
      </c>
      <c r="AU483" s="247" t="s">
        <v>87</v>
      </c>
      <c r="AV483" s="16" t="s">
        <v>148</v>
      </c>
      <c r="AW483" s="16" t="s">
        <v>34</v>
      </c>
      <c r="AX483" s="16" t="s">
        <v>85</v>
      </c>
      <c r="AY483" s="247" t="s">
        <v>141</v>
      </c>
    </row>
    <row r="484" spans="1:65" s="2" customFormat="1" ht="21.75" customHeight="1">
      <c r="A484" s="35"/>
      <c r="B484" s="36"/>
      <c r="C484" s="187" t="s">
        <v>596</v>
      </c>
      <c r="D484" s="187" t="s">
        <v>143</v>
      </c>
      <c r="E484" s="188" t="s">
        <v>597</v>
      </c>
      <c r="F484" s="189" t="s">
        <v>598</v>
      </c>
      <c r="G484" s="190" t="s">
        <v>146</v>
      </c>
      <c r="H484" s="191">
        <v>7.56</v>
      </c>
      <c r="I484" s="192"/>
      <c r="J484" s="193">
        <f>ROUND(I484*H484,2)</f>
        <v>0</v>
      </c>
      <c r="K484" s="189" t="s">
        <v>147</v>
      </c>
      <c r="L484" s="40"/>
      <c r="M484" s="194" t="s">
        <v>1</v>
      </c>
      <c r="N484" s="195" t="s">
        <v>42</v>
      </c>
      <c r="O484" s="72"/>
      <c r="P484" s="196">
        <f>O484*H484</f>
        <v>0</v>
      </c>
      <c r="Q484" s="196">
        <v>0</v>
      </c>
      <c r="R484" s="196">
        <f>Q484*H484</f>
        <v>0</v>
      </c>
      <c r="S484" s="196">
        <v>0.26100000000000001</v>
      </c>
      <c r="T484" s="197">
        <f>S484*H484</f>
        <v>1.97316</v>
      </c>
      <c r="U484" s="35"/>
      <c r="V484" s="35"/>
      <c r="W484" s="35"/>
      <c r="X484" s="35"/>
      <c r="Y484" s="35"/>
      <c r="Z484" s="35"/>
      <c r="AA484" s="35"/>
      <c r="AB484" s="35"/>
      <c r="AC484" s="35"/>
      <c r="AD484" s="35"/>
      <c r="AE484" s="35"/>
      <c r="AR484" s="198" t="s">
        <v>148</v>
      </c>
      <c r="AT484" s="198" t="s">
        <v>143</v>
      </c>
      <c r="AU484" s="198" t="s">
        <v>87</v>
      </c>
      <c r="AY484" s="18" t="s">
        <v>141</v>
      </c>
      <c r="BE484" s="199">
        <f>IF(N484="základní",J484,0)</f>
        <v>0</v>
      </c>
      <c r="BF484" s="199">
        <f>IF(N484="snížená",J484,0)</f>
        <v>0</v>
      </c>
      <c r="BG484" s="199">
        <f>IF(N484="zákl. přenesená",J484,0)</f>
        <v>0</v>
      </c>
      <c r="BH484" s="199">
        <f>IF(N484="sníž. přenesená",J484,0)</f>
        <v>0</v>
      </c>
      <c r="BI484" s="199">
        <f>IF(N484="nulová",J484,0)</f>
        <v>0</v>
      </c>
      <c r="BJ484" s="18" t="s">
        <v>85</v>
      </c>
      <c r="BK484" s="199">
        <f>ROUND(I484*H484,2)</f>
        <v>0</v>
      </c>
      <c r="BL484" s="18" t="s">
        <v>148</v>
      </c>
      <c r="BM484" s="198" t="s">
        <v>599</v>
      </c>
    </row>
    <row r="485" spans="1:65" s="2" customFormat="1" ht="29.25">
      <c r="A485" s="35"/>
      <c r="B485" s="36"/>
      <c r="C485" s="37"/>
      <c r="D485" s="200" t="s">
        <v>150</v>
      </c>
      <c r="E485" s="37"/>
      <c r="F485" s="201" t="s">
        <v>600</v>
      </c>
      <c r="G485" s="37"/>
      <c r="H485" s="37"/>
      <c r="I485" s="202"/>
      <c r="J485" s="37"/>
      <c r="K485" s="37"/>
      <c r="L485" s="40"/>
      <c r="M485" s="203"/>
      <c r="N485" s="204"/>
      <c r="O485" s="72"/>
      <c r="P485" s="72"/>
      <c r="Q485" s="72"/>
      <c r="R485" s="72"/>
      <c r="S485" s="72"/>
      <c r="T485" s="73"/>
      <c r="U485" s="35"/>
      <c r="V485" s="35"/>
      <c r="W485" s="35"/>
      <c r="X485" s="35"/>
      <c r="Y485" s="35"/>
      <c r="Z485" s="35"/>
      <c r="AA485" s="35"/>
      <c r="AB485" s="35"/>
      <c r="AC485" s="35"/>
      <c r="AD485" s="35"/>
      <c r="AE485" s="35"/>
      <c r="AT485" s="18" t="s">
        <v>150</v>
      </c>
      <c r="AU485" s="18" t="s">
        <v>87</v>
      </c>
    </row>
    <row r="486" spans="1:65" s="13" customFormat="1" ht="11.25">
      <c r="B486" s="205"/>
      <c r="C486" s="206"/>
      <c r="D486" s="200" t="s">
        <v>152</v>
      </c>
      <c r="E486" s="207" t="s">
        <v>1</v>
      </c>
      <c r="F486" s="208" t="s">
        <v>601</v>
      </c>
      <c r="G486" s="206"/>
      <c r="H486" s="207" t="s">
        <v>1</v>
      </c>
      <c r="I486" s="209"/>
      <c r="J486" s="206"/>
      <c r="K486" s="206"/>
      <c r="L486" s="210"/>
      <c r="M486" s="211"/>
      <c r="N486" s="212"/>
      <c r="O486" s="212"/>
      <c r="P486" s="212"/>
      <c r="Q486" s="212"/>
      <c r="R486" s="212"/>
      <c r="S486" s="212"/>
      <c r="T486" s="213"/>
      <c r="AT486" s="214" t="s">
        <v>152</v>
      </c>
      <c r="AU486" s="214" t="s">
        <v>87</v>
      </c>
      <c r="AV486" s="13" t="s">
        <v>85</v>
      </c>
      <c r="AW486" s="13" t="s">
        <v>34</v>
      </c>
      <c r="AX486" s="13" t="s">
        <v>77</v>
      </c>
      <c r="AY486" s="214" t="s">
        <v>141</v>
      </c>
    </row>
    <row r="487" spans="1:65" s="14" customFormat="1" ht="11.25">
      <c r="B487" s="215"/>
      <c r="C487" s="216"/>
      <c r="D487" s="200" t="s">
        <v>152</v>
      </c>
      <c r="E487" s="217" t="s">
        <v>1</v>
      </c>
      <c r="F487" s="218" t="s">
        <v>602</v>
      </c>
      <c r="G487" s="216"/>
      <c r="H487" s="219">
        <v>7.56</v>
      </c>
      <c r="I487" s="220"/>
      <c r="J487" s="216"/>
      <c r="K487" s="216"/>
      <c r="L487" s="221"/>
      <c r="M487" s="222"/>
      <c r="N487" s="223"/>
      <c r="O487" s="223"/>
      <c r="P487" s="223"/>
      <c r="Q487" s="223"/>
      <c r="R487" s="223"/>
      <c r="S487" s="223"/>
      <c r="T487" s="224"/>
      <c r="AT487" s="225" t="s">
        <v>152</v>
      </c>
      <c r="AU487" s="225" t="s">
        <v>87</v>
      </c>
      <c r="AV487" s="14" t="s">
        <v>87</v>
      </c>
      <c r="AW487" s="14" t="s">
        <v>34</v>
      </c>
      <c r="AX487" s="14" t="s">
        <v>85</v>
      </c>
      <c r="AY487" s="225" t="s">
        <v>141</v>
      </c>
    </row>
    <row r="488" spans="1:65" s="2" customFormat="1" ht="55.5" customHeight="1">
      <c r="A488" s="35"/>
      <c r="B488" s="36"/>
      <c r="C488" s="187" t="s">
        <v>603</v>
      </c>
      <c r="D488" s="187" t="s">
        <v>143</v>
      </c>
      <c r="E488" s="188" t="s">
        <v>604</v>
      </c>
      <c r="F488" s="189" t="s">
        <v>605</v>
      </c>
      <c r="G488" s="190" t="s">
        <v>336</v>
      </c>
      <c r="H488" s="191">
        <v>4.5</v>
      </c>
      <c r="I488" s="192"/>
      <c r="J488" s="193">
        <f>ROUND(I488*H488,2)</f>
        <v>0</v>
      </c>
      <c r="K488" s="189" t="s">
        <v>147</v>
      </c>
      <c r="L488" s="40"/>
      <c r="M488" s="194" t="s">
        <v>1</v>
      </c>
      <c r="N488" s="195" t="s">
        <v>42</v>
      </c>
      <c r="O488" s="72"/>
      <c r="P488" s="196">
        <f>O488*H488</f>
        <v>0</v>
      </c>
      <c r="Q488" s="196">
        <v>0</v>
      </c>
      <c r="R488" s="196">
        <f>Q488*H488</f>
        <v>0</v>
      </c>
      <c r="S488" s="196">
        <v>0.55000000000000004</v>
      </c>
      <c r="T488" s="197">
        <f>S488*H488</f>
        <v>2.4750000000000001</v>
      </c>
      <c r="U488" s="35"/>
      <c r="V488" s="35"/>
      <c r="W488" s="35"/>
      <c r="X488" s="35"/>
      <c r="Y488" s="35"/>
      <c r="Z488" s="35"/>
      <c r="AA488" s="35"/>
      <c r="AB488" s="35"/>
      <c r="AC488" s="35"/>
      <c r="AD488" s="35"/>
      <c r="AE488" s="35"/>
      <c r="AR488" s="198" t="s">
        <v>148</v>
      </c>
      <c r="AT488" s="198" t="s">
        <v>143</v>
      </c>
      <c r="AU488" s="198" t="s">
        <v>87</v>
      </c>
      <c r="AY488" s="18" t="s">
        <v>141</v>
      </c>
      <c r="BE488" s="199">
        <f>IF(N488="základní",J488,0)</f>
        <v>0</v>
      </c>
      <c r="BF488" s="199">
        <f>IF(N488="snížená",J488,0)</f>
        <v>0</v>
      </c>
      <c r="BG488" s="199">
        <f>IF(N488="zákl. přenesená",J488,0)</f>
        <v>0</v>
      </c>
      <c r="BH488" s="199">
        <f>IF(N488="sníž. přenesená",J488,0)</f>
        <v>0</v>
      </c>
      <c r="BI488" s="199">
        <f>IF(N488="nulová",J488,0)</f>
        <v>0</v>
      </c>
      <c r="BJ488" s="18" t="s">
        <v>85</v>
      </c>
      <c r="BK488" s="199">
        <f>ROUND(I488*H488,2)</f>
        <v>0</v>
      </c>
      <c r="BL488" s="18" t="s">
        <v>148</v>
      </c>
      <c r="BM488" s="198" t="s">
        <v>606</v>
      </c>
    </row>
    <row r="489" spans="1:65" s="2" customFormat="1" ht="39">
      <c r="A489" s="35"/>
      <c r="B489" s="36"/>
      <c r="C489" s="37"/>
      <c r="D489" s="200" t="s">
        <v>150</v>
      </c>
      <c r="E489" s="37"/>
      <c r="F489" s="201" t="s">
        <v>605</v>
      </c>
      <c r="G489" s="37"/>
      <c r="H489" s="37"/>
      <c r="I489" s="202"/>
      <c r="J489" s="37"/>
      <c r="K489" s="37"/>
      <c r="L489" s="40"/>
      <c r="M489" s="203"/>
      <c r="N489" s="204"/>
      <c r="O489" s="72"/>
      <c r="P489" s="72"/>
      <c r="Q489" s="72"/>
      <c r="R489" s="72"/>
      <c r="S489" s="72"/>
      <c r="T489" s="73"/>
      <c r="U489" s="35"/>
      <c r="V489" s="35"/>
      <c r="W489" s="35"/>
      <c r="X489" s="35"/>
      <c r="Y489" s="35"/>
      <c r="Z489" s="35"/>
      <c r="AA489" s="35"/>
      <c r="AB489" s="35"/>
      <c r="AC489" s="35"/>
      <c r="AD489" s="35"/>
      <c r="AE489" s="35"/>
      <c r="AT489" s="18" t="s">
        <v>150</v>
      </c>
      <c r="AU489" s="18" t="s">
        <v>87</v>
      </c>
    </row>
    <row r="490" spans="1:65" s="13" customFormat="1" ht="11.25">
      <c r="B490" s="205"/>
      <c r="C490" s="206"/>
      <c r="D490" s="200" t="s">
        <v>152</v>
      </c>
      <c r="E490" s="207" t="s">
        <v>1</v>
      </c>
      <c r="F490" s="208" t="s">
        <v>587</v>
      </c>
      <c r="G490" s="206"/>
      <c r="H490" s="207" t="s">
        <v>1</v>
      </c>
      <c r="I490" s="209"/>
      <c r="J490" s="206"/>
      <c r="K490" s="206"/>
      <c r="L490" s="210"/>
      <c r="M490" s="211"/>
      <c r="N490" s="212"/>
      <c r="O490" s="212"/>
      <c r="P490" s="212"/>
      <c r="Q490" s="212"/>
      <c r="R490" s="212"/>
      <c r="S490" s="212"/>
      <c r="T490" s="213"/>
      <c r="AT490" s="214" t="s">
        <v>152</v>
      </c>
      <c r="AU490" s="214" t="s">
        <v>87</v>
      </c>
      <c r="AV490" s="13" t="s">
        <v>85</v>
      </c>
      <c r="AW490" s="13" t="s">
        <v>34</v>
      </c>
      <c r="AX490" s="13" t="s">
        <v>77</v>
      </c>
      <c r="AY490" s="214" t="s">
        <v>141</v>
      </c>
    </row>
    <row r="491" spans="1:65" s="14" customFormat="1" ht="11.25">
      <c r="B491" s="215"/>
      <c r="C491" s="216"/>
      <c r="D491" s="200" t="s">
        <v>152</v>
      </c>
      <c r="E491" s="217" t="s">
        <v>1</v>
      </c>
      <c r="F491" s="218" t="s">
        <v>607</v>
      </c>
      <c r="G491" s="216"/>
      <c r="H491" s="219">
        <v>4.5</v>
      </c>
      <c r="I491" s="220"/>
      <c r="J491" s="216"/>
      <c r="K491" s="216"/>
      <c r="L491" s="221"/>
      <c r="M491" s="222"/>
      <c r="N491" s="223"/>
      <c r="O491" s="223"/>
      <c r="P491" s="223"/>
      <c r="Q491" s="223"/>
      <c r="R491" s="223"/>
      <c r="S491" s="223"/>
      <c r="T491" s="224"/>
      <c r="AT491" s="225" t="s">
        <v>152</v>
      </c>
      <c r="AU491" s="225" t="s">
        <v>87</v>
      </c>
      <c r="AV491" s="14" t="s">
        <v>87</v>
      </c>
      <c r="AW491" s="14" t="s">
        <v>34</v>
      </c>
      <c r="AX491" s="14" t="s">
        <v>77</v>
      </c>
      <c r="AY491" s="225" t="s">
        <v>141</v>
      </c>
    </row>
    <row r="492" spans="1:65" s="16" customFormat="1" ht="11.25">
      <c r="B492" s="237"/>
      <c r="C492" s="238"/>
      <c r="D492" s="200" t="s">
        <v>152</v>
      </c>
      <c r="E492" s="239" t="s">
        <v>1</v>
      </c>
      <c r="F492" s="240" t="s">
        <v>174</v>
      </c>
      <c r="G492" s="238"/>
      <c r="H492" s="241">
        <v>4.5</v>
      </c>
      <c r="I492" s="242"/>
      <c r="J492" s="238"/>
      <c r="K492" s="238"/>
      <c r="L492" s="243"/>
      <c r="M492" s="244"/>
      <c r="N492" s="245"/>
      <c r="O492" s="245"/>
      <c r="P492" s="245"/>
      <c r="Q492" s="245"/>
      <c r="R492" s="245"/>
      <c r="S492" s="245"/>
      <c r="T492" s="246"/>
      <c r="AT492" s="247" t="s">
        <v>152</v>
      </c>
      <c r="AU492" s="247" t="s">
        <v>87</v>
      </c>
      <c r="AV492" s="16" t="s">
        <v>148</v>
      </c>
      <c r="AW492" s="16" t="s">
        <v>34</v>
      </c>
      <c r="AX492" s="16" t="s">
        <v>85</v>
      </c>
      <c r="AY492" s="247" t="s">
        <v>141</v>
      </c>
    </row>
    <row r="493" spans="1:65" s="2" customFormat="1" ht="55.5" customHeight="1">
      <c r="A493" s="35"/>
      <c r="B493" s="36"/>
      <c r="C493" s="187" t="s">
        <v>608</v>
      </c>
      <c r="D493" s="187" t="s">
        <v>143</v>
      </c>
      <c r="E493" s="188" t="s">
        <v>609</v>
      </c>
      <c r="F493" s="189" t="s">
        <v>610</v>
      </c>
      <c r="G493" s="190" t="s">
        <v>146</v>
      </c>
      <c r="H493" s="191">
        <v>6.234</v>
      </c>
      <c r="I493" s="192"/>
      <c r="J493" s="193">
        <f>ROUND(I493*H493,2)</f>
        <v>0</v>
      </c>
      <c r="K493" s="189" t="s">
        <v>147</v>
      </c>
      <c r="L493" s="40"/>
      <c r="M493" s="194" t="s">
        <v>1</v>
      </c>
      <c r="N493" s="195" t="s">
        <v>42</v>
      </c>
      <c r="O493" s="72"/>
      <c r="P493" s="196">
        <f>O493*H493</f>
        <v>0</v>
      </c>
      <c r="Q493" s="196">
        <v>0</v>
      </c>
      <c r="R493" s="196">
        <f>Q493*H493</f>
        <v>0</v>
      </c>
      <c r="S493" s="196">
        <v>0.27500000000000002</v>
      </c>
      <c r="T493" s="197">
        <f>S493*H493</f>
        <v>1.71435</v>
      </c>
      <c r="U493" s="35"/>
      <c r="V493" s="35"/>
      <c r="W493" s="35"/>
      <c r="X493" s="35"/>
      <c r="Y493" s="35"/>
      <c r="Z493" s="35"/>
      <c r="AA493" s="35"/>
      <c r="AB493" s="35"/>
      <c r="AC493" s="35"/>
      <c r="AD493" s="35"/>
      <c r="AE493" s="35"/>
      <c r="AR493" s="198" t="s">
        <v>148</v>
      </c>
      <c r="AT493" s="198" t="s">
        <v>143</v>
      </c>
      <c r="AU493" s="198" t="s">
        <v>87</v>
      </c>
      <c r="AY493" s="18" t="s">
        <v>141</v>
      </c>
      <c r="BE493" s="199">
        <f>IF(N493="základní",J493,0)</f>
        <v>0</v>
      </c>
      <c r="BF493" s="199">
        <f>IF(N493="snížená",J493,0)</f>
        <v>0</v>
      </c>
      <c r="BG493" s="199">
        <f>IF(N493="zákl. přenesená",J493,0)</f>
        <v>0</v>
      </c>
      <c r="BH493" s="199">
        <f>IF(N493="sníž. přenesená",J493,0)</f>
        <v>0</v>
      </c>
      <c r="BI493" s="199">
        <f>IF(N493="nulová",J493,0)</f>
        <v>0</v>
      </c>
      <c r="BJ493" s="18" t="s">
        <v>85</v>
      </c>
      <c r="BK493" s="199">
        <f>ROUND(I493*H493,2)</f>
        <v>0</v>
      </c>
      <c r="BL493" s="18" t="s">
        <v>148</v>
      </c>
      <c r="BM493" s="198" t="s">
        <v>611</v>
      </c>
    </row>
    <row r="494" spans="1:65" s="2" customFormat="1" ht="29.25">
      <c r="A494" s="35"/>
      <c r="B494" s="36"/>
      <c r="C494" s="37"/>
      <c r="D494" s="200" t="s">
        <v>150</v>
      </c>
      <c r="E494" s="37"/>
      <c r="F494" s="201" t="s">
        <v>610</v>
      </c>
      <c r="G494" s="37"/>
      <c r="H494" s="37"/>
      <c r="I494" s="202"/>
      <c r="J494" s="37"/>
      <c r="K494" s="37"/>
      <c r="L494" s="40"/>
      <c r="M494" s="203"/>
      <c r="N494" s="204"/>
      <c r="O494" s="72"/>
      <c r="P494" s="72"/>
      <c r="Q494" s="72"/>
      <c r="R494" s="72"/>
      <c r="S494" s="72"/>
      <c r="T494" s="73"/>
      <c r="U494" s="35"/>
      <c r="V494" s="35"/>
      <c r="W494" s="35"/>
      <c r="X494" s="35"/>
      <c r="Y494" s="35"/>
      <c r="Z494" s="35"/>
      <c r="AA494" s="35"/>
      <c r="AB494" s="35"/>
      <c r="AC494" s="35"/>
      <c r="AD494" s="35"/>
      <c r="AE494" s="35"/>
      <c r="AT494" s="18" t="s">
        <v>150</v>
      </c>
      <c r="AU494" s="18" t="s">
        <v>87</v>
      </c>
    </row>
    <row r="495" spans="1:65" s="13" customFormat="1" ht="11.25">
      <c r="B495" s="205"/>
      <c r="C495" s="206"/>
      <c r="D495" s="200" t="s">
        <v>152</v>
      </c>
      <c r="E495" s="207" t="s">
        <v>1</v>
      </c>
      <c r="F495" s="208" t="s">
        <v>516</v>
      </c>
      <c r="G495" s="206"/>
      <c r="H495" s="207" t="s">
        <v>1</v>
      </c>
      <c r="I495" s="209"/>
      <c r="J495" s="206"/>
      <c r="K495" s="206"/>
      <c r="L495" s="210"/>
      <c r="M495" s="211"/>
      <c r="N495" s="212"/>
      <c r="O495" s="212"/>
      <c r="P495" s="212"/>
      <c r="Q495" s="212"/>
      <c r="R495" s="212"/>
      <c r="S495" s="212"/>
      <c r="T495" s="213"/>
      <c r="AT495" s="214" t="s">
        <v>152</v>
      </c>
      <c r="AU495" s="214" t="s">
        <v>87</v>
      </c>
      <c r="AV495" s="13" t="s">
        <v>85</v>
      </c>
      <c r="AW495" s="13" t="s">
        <v>34</v>
      </c>
      <c r="AX495" s="13" t="s">
        <v>77</v>
      </c>
      <c r="AY495" s="214" t="s">
        <v>141</v>
      </c>
    </row>
    <row r="496" spans="1:65" s="14" customFormat="1" ht="11.25">
      <c r="B496" s="215"/>
      <c r="C496" s="216"/>
      <c r="D496" s="200" t="s">
        <v>152</v>
      </c>
      <c r="E496" s="217" t="s">
        <v>1</v>
      </c>
      <c r="F496" s="218" t="s">
        <v>612</v>
      </c>
      <c r="G496" s="216"/>
      <c r="H496" s="219">
        <v>1.5760000000000001</v>
      </c>
      <c r="I496" s="220"/>
      <c r="J496" s="216"/>
      <c r="K496" s="216"/>
      <c r="L496" s="221"/>
      <c r="M496" s="222"/>
      <c r="N496" s="223"/>
      <c r="O496" s="223"/>
      <c r="P496" s="223"/>
      <c r="Q496" s="223"/>
      <c r="R496" s="223"/>
      <c r="S496" s="223"/>
      <c r="T496" s="224"/>
      <c r="AT496" s="225" t="s">
        <v>152</v>
      </c>
      <c r="AU496" s="225" t="s">
        <v>87</v>
      </c>
      <c r="AV496" s="14" t="s">
        <v>87</v>
      </c>
      <c r="AW496" s="14" t="s">
        <v>34</v>
      </c>
      <c r="AX496" s="14" t="s">
        <v>77</v>
      </c>
      <c r="AY496" s="225" t="s">
        <v>141</v>
      </c>
    </row>
    <row r="497" spans="1:65" s="14" customFormat="1" ht="11.25">
      <c r="B497" s="215"/>
      <c r="C497" s="216"/>
      <c r="D497" s="200" t="s">
        <v>152</v>
      </c>
      <c r="E497" s="217" t="s">
        <v>1</v>
      </c>
      <c r="F497" s="218" t="s">
        <v>613</v>
      </c>
      <c r="G497" s="216"/>
      <c r="H497" s="219">
        <v>4.6580000000000004</v>
      </c>
      <c r="I497" s="220"/>
      <c r="J497" s="216"/>
      <c r="K497" s="216"/>
      <c r="L497" s="221"/>
      <c r="M497" s="222"/>
      <c r="N497" s="223"/>
      <c r="O497" s="223"/>
      <c r="P497" s="223"/>
      <c r="Q497" s="223"/>
      <c r="R497" s="223"/>
      <c r="S497" s="223"/>
      <c r="T497" s="224"/>
      <c r="AT497" s="225" t="s">
        <v>152</v>
      </c>
      <c r="AU497" s="225" t="s">
        <v>87</v>
      </c>
      <c r="AV497" s="14" t="s">
        <v>87</v>
      </c>
      <c r="AW497" s="14" t="s">
        <v>34</v>
      </c>
      <c r="AX497" s="14" t="s">
        <v>77</v>
      </c>
      <c r="AY497" s="225" t="s">
        <v>141</v>
      </c>
    </row>
    <row r="498" spans="1:65" s="16" customFormat="1" ht="11.25">
      <c r="B498" s="237"/>
      <c r="C498" s="238"/>
      <c r="D498" s="200" t="s">
        <v>152</v>
      </c>
      <c r="E498" s="239" t="s">
        <v>1</v>
      </c>
      <c r="F498" s="240" t="s">
        <v>174</v>
      </c>
      <c r="G498" s="238"/>
      <c r="H498" s="241">
        <v>6.234</v>
      </c>
      <c r="I498" s="242"/>
      <c r="J498" s="238"/>
      <c r="K498" s="238"/>
      <c r="L498" s="243"/>
      <c r="M498" s="244"/>
      <c r="N498" s="245"/>
      <c r="O498" s="245"/>
      <c r="P498" s="245"/>
      <c r="Q498" s="245"/>
      <c r="R498" s="245"/>
      <c r="S498" s="245"/>
      <c r="T498" s="246"/>
      <c r="AT498" s="247" t="s">
        <v>152</v>
      </c>
      <c r="AU498" s="247" t="s">
        <v>87</v>
      </c>
      <c r="AV498" s="16" t="s">
        <v>148</v>
      </c>
      <c r="AW498" s="16" t="s">
        <v>34</v>
      </c>
      <c r="AX498" s="16" t="s">
        <v>85</v>
      </c>
      <c r="AY498" s="247" t="s">
        <v>141</v>
      </c>
    </row>
    <row r="499" spans="1:65" s="2" customFormat="1" ht="44.25" customHeight="1">
      <c r="A499" s="35"/>
      <c r="B499" s="36"/>
      <c r="C499" s="187" t="s">
        <v>614</v>
      </c>
      <c r="D499" s="187" t="s">
        <v>143</v>
      </c>
      <c r="E499" s="188" t="s">
        <v>615</v>
      </c>
      <c r="F499" s="189" t="s">
        <v>616</v>
      </c>
      <c r="G499" s="190" t="s">
        <v>146</v>
      </c>
      <c r="H499" s="191">
        <v>2.4820000000000002</v>
      </c>
      <c r="I499" s="192"/>
      <c r="J499" s="193">
        <f>ROUND(I499*H499,2)</f>
        <v>0</v>
      </c>
      <c r="K499" s="189" t="s">
        <v>147</v>
      </c>
      <c r="L499" s="40"/>
      <c r="M499" s="194" t="s">
        <v>1</v>
      </c>
      <c r="N499" s="195" t="s">
        <v>42</v>
      </c>
      <c r="O499" s="72"/>
      <c r="P499" s="196">
        <f>O499*H499</f>
        <v>0</v>
      </c>
      <c r="Q499" s="196">
        <v>0</v>
      </c>
      <c r="R499" s="196">
        <f>Q499*H499</f>
        <v>0</v>
      </c>
      <c r="S499" s="196">
        <v>3.4000000000000002E-2</v>
      </c>
      <c r="T499" s="197">
        <f>S499*H499</f>
        <v>8.4388000000000019E-2</v>
      </c>
      <c r="U499" s="35"/>
      <c r="V499" s="35"/>
      <c r="W499" s="35"/>
      <c r="X499" s="35"/>
      <c r="Y499" s="35"/>
      <c r="Z499" s="35"/>
      <c r="AA499" s="35"/>
      <c r="AB499" s="35"/>
      <c r="AC499" s="35"/>
      <c r="AD499" s="35"/>
      <c r="AE499" s="35"/>
      <c r="AR499" s="198" t="s">
        <v>148</v>
      </c>
      <c r="AT499" s="198" t="s">
        <v>143</v>
      </c>
      <c r="AU499" s="198" t="s">
        <v>87</v>
      </c>
      <c r="AY499" s="18" t="s">
        <v>141</v>
      </c>
      <c r="BE499" s="199">
        <f>IF(N499="základní",J499,0)</f>
        <v>0</v>
      </c>
      <c r="BF499" s="199">
        <f>IF(N499="snížená",J499,0)</f>
        <v>0</v>
      </c>
      <c r="BG499" s="199">
        <f>IF(N499="zákl. přenesená",J499,0)</f>
        <v>0</v>
      </c>
      <c r="BH499" s="199">
        <f>IF(N499="sníž. přenesená",J499,0)</f>
        <v>0</v>
      </c>
      <c r="BI499" s="199">
        <f>IF(N499="nulová",J499,0)</f>
        <v>0</v>
      </c>
      <c r="BJ499" s="18" t="s">
        <v>85</v>
      </c>
      <c r="BK499" s="199">
        <f>ROUND(I499*H499,2)</f>
        <v>0</v>
      </c>
      <c r="BL499" s="18" t="s">
        <v>148</v>
      </c>
      <c r="BM499" s="198" t="s">
        <v>617</v>
      </c>
    </row>
    <row r="500" spans="1:65" s="2" customFormat="1" ht="29.25">
      <c r="A500" s="35"/>
      <c r="B500" s="36"/>
      <c r="C500" s="37"/>
      <c r="D500" s="200" t="s">
        <v>150</v>
      </c>
      <c r="E500" s="37"/>
      <c r="F500" s="201" t="s">
        <v>616</v>
      </c>
      <c r="G500" s="37"/>
      <c r="H500" s="37"/>
      <c r="I500" s="202"/>
      <c r="J500" s="37"/>
      <c r="K500" s="37"/>
      <c r="L500" s="40"/>
      <c r="M500" s="203"/>
      <c r="N500" s="204"/>
      <c r="O500" s="72"/>
      <c r="P500" s="72"/>
      <c r="Q500" s="72"/>
      <c r="R500" s="72"/>
      <c r="S500" s="72"/>
      <c r="T500" s="73"/>
      <c r="U500" s="35"/>
      <c r="V500" s="35"/>
      <c r="W500" s="35"/>
      <c r="X500" s="35"/>
      <c r="Y500" s="35"/>
      <c r="Z500" s="35"/>
      <c r="AA500" s="35"/>
      <c r="AB500" s="35"/>
      <c r="AC500" s="35"/>
      <c r="AD500" s="35"/>
      <c r="AE500" s="35"/>
      <c r="AT500" s="18" t="s">
        <v>150</v>
      </c>
      <c r="AU500" s="18" t="s">
        <v>87</v>
      </c>
    </row>
    <row r="501" spans="1:65" s="13" customFormat="1" ht="11.25">
      <c r="B501" s="205"/>
      <c r="C501" s="206"/>
      <c r="D501" s="200" t="s">
        <v>152</v>
      </c>
      <c r="E501" s="207" t="s">
        <v>1</v>
      </c>
      <c r="F501" s="208" t="s">
        <v>516</v>
      </c>
      <c r="G501" s="206"/>
      <c r="H501" s="207" t="s">
        <v>1</v>
      </c>
      <c r="I501" s="209"/>
      <c r="J501" s="206"/>
      <c r="K501" s="206"/>
      <c r="L501" s="210"/>
      <c r="M501" s="211"/>
      <c r="N501" s="212"/>
      <c r="O501" s="212"/>
      <c r="P501" s="212"/>
      <c r="Q501" s="212"/>
      <c r="R501" s="212"/>
      <c r="S501" s="212"/>
      <c r="T501" s="213"/>
      <c r="AT501" s="214" t="s">
        <v>152</v>
      </c>
      <c r="AU501" s="214" t="s">
        <v>87</v>
      </c>
      <c r="AV501" s="13" t="s">
        <v>85</v>
      </c>
      <c r="AW501" s="13" t="s">
        <v>34</v>
      </c>
      <c r="AX501" s="13" t="s">
        <v>77</v>
      </c>
      <c r="AY501" s="214" t="s">
        <v>141</v>
      </c>
    </row>
    <row r="502" spans="1:65" s="14" customFormat="1" ht="11.25">
      <c r="B502" s="215"/>
      <c r="C502" s="216"/>
      <c r="D502" s="200" t="s">
        <v>152</v>
      </c>
      <c r="E502" s="217" t="s">
        <v>1</v>
      </c>
      <c r="F502" s="218" t="s">
        <v>618</v>
      </c>
      <c r="G502" s="216"/>
      <c r="H502" s="219">
        <v>2.4820000000000002</v>
      </c>
      <c r="I502" s="220"/>
      <c r="J502" s="216"/>
      <c r="K502" s="216"/>
      <c r="L502" s="221"/>
      <c r="M502" s="222"/>
      <c r="N502" s="223"/>
      <c r="O502" s="223"/>
      <c r="P502" s="223"/>
      <c r="Q502" s="223"/>
      <c r="R502" s="223"/>
      <c r="S502" s="223"/>
      <c r="T502" s="224"/>
      <c r="AT502" s="225" t="s">
        <v>152</v>
      </c>
      <c r="AU502" s="225" t="s">
        <v>87</v>
      </c>
      <c r="AV502" s="14" t="s">
        <v>87</v>
      </c>
      <c r="AW502" s="14" t="s">
        <v>34</v>
      </c>
      <c r="AX502" s="14" t="s">
        <v>85</v>
      </c>
      <c r="AY502" s="225" t="s">
        <v>141</v>
      </c>
    </row>
    <row r="503" spans="1:65" s="2" customFormat="1" ht="16.5" customHeight="1">
      <c r="A503" s="35"/>
      <c r="B503" s="36"/>
      <c r="C503" s="187" t="s">
        <v>619</v>
      </c>
      <c r="D503" s="187" t="s">
        <v>143</v>
      </c>
      <c r="E503" s="188" t="s">
        <v>620</v>
      </c>
      <c r="F503" s="189" t="s">
        <v>621</v>
      </c>
      <c r="G503" s="190" t="s">
        <v>146</v>
      </c>
      <c r="H503" s="191">
        <v>19.224</v>
      </c>
      <c r="I503" s="192"/>
      <c r="J503" s="193">
        <f>ROUND(I503*H503,2)</f>
        <v>0</v>
      </c>
      <c r="K503" s="189" t="s">
        <v>222</v>
      </c>
      <c r="L503" s="40"/>
      <c r="M503" s="194" t="s">
        <v>1</v>
      </c>
      <c r="N503" s="195" t="s">
        <v>42</v>
      </c>
      <c r="O503" s="72"/>
      <c r="P503" s="196">
        <f>O503*H503</f>
        <v>0</v>
      </c>
      <c r="Q503" s="196">
        <v>0</v>
      </c>
      <c r="R503" s="196">
        <f>Q503*H503</f>
        <v>0</v>
      </c>
      <c r="S503" s="196">
        <v>0</v>
      </c>
      <c r="T503" s="197">
        <f>S503*H503</f>
        <v>0</v>
      </c>
      <c r="U503" s="35"/>
      <c r="V503" s="35"/>
      <c r="W503" s="35"/>
      <c r="X503" s="35"/>
      <c r="Y503" s="35"/>
      <c r="Z503" s="35"/>
      <c r="AA503" s="35"/>
      <c r="AB503" s="35"/>
      <c r="AC503" s="35"/>
      <c r="AD503" s="35"/>
      <c r="AE503" s="35"/>
      <c r="AR503" s="198" t="s">
        <v>148</v>
      </c>
      <c r="AT503" s="198" t="s">
        <v>143</v>
      </c>
      <c r="AU503" s="198" t="s">
        <v>87</v>
      </c>
      <c r="AY503" s="18" t="s">
        <v>141</v>
      </c>
      <c r="BE503" s="199">
        <f>IF(N503="základní",J503,0)</f>
        <v>0</v>
      </c>
      <c r="BF503" s="199">
        <f>IF(N503="snížená",J503,0)</f>
        <v>0</v>
      </c>
      <c r="BG503" s="199">
        <f>IF(N503="zákl. přenesená",J503,0)</f>
        <v>0</v>
      </c>
      <c r="BH503" s="199">
        <f>IF(N503="sníž. přenesená",J503,0)</f>
        <v>0</v>
      </c>
      <c r="BI503" s="199">
        <f>IF(N503="nulová",J503,0)</f>
        <v>0</v>
      </c>
      <c r="BJ503" s="18" t="s">
        <v>85</v>
      </c>
      <c r="BK503" s="199">
        <f>ROUND(I503*H503,2)</f>
        <v>0</v>
      </c>
      <c r="BL503" s="18" t="s">
        <v>148</v>
      </c>
      <c r="BM503" s="198" t="s">
        <v>622</v>
      </c>
    </row>
    <row r="504" spans="1:65" s="2" customFormat="1" ht="11.25">
      <c r="A504" s="35"/>
      <c r="B504" s="36"/>
      <c r="C504" s="37"/>
      <c r="D504" s="200" t="s">
        <v>150</v>
      </c>
      <c r="E504" s="37"/>
      <c r="F504" s="201" t="s">
        <v>621</v>
      </c>
      <c r="G504" s="37"/>
      <c r="H504" s="37"/>
      <c r="I504" s="202"/>
      <c r="J504" s="37"/>
      <c r="K504" s="37"/>
      <c r="L504" s="40"/>
      <c r="M504" s="203"/>
      <c r="N504" s="204"/>
      <c r="O504" s="72"/>
      <c r="P504" s="72"/>
      <c r="Q504" s="72"/>
      <c r="R504" s="72"/>
      <c r="S504" s="72"/>
      <c r="T504" s="73"/>
      <c r="U504" s="35"/>
      <c r="V504" s="35"/>
      <c r="W504" s="35"/>
      <c r="X504" s="35"/>
      <c r="Y504" s="35"/>
      <c r="Z504" s="35"/>
      <c r="AA504" s="35"/>
      <c r="AB504" s="35"/>
      <c r="AC504" s="35"/>
      <c r="AD504" s="35"/>
      <c r="AE504" s="35"/>
      <c r="AT504" s="18" t="s">
        <v>150</v>
      </c>
      <c r="AU504" s="18" t="s">
        <v>87</v>
      </c>
    </row>
    <row r="505" spans="1:65" s="13" customFormat="1" ht="11.25">
      <c r="B505" s="205"/>
      <c r="C505" s="206"/>
      <c r="D505" s="200" t="s">
        <v>152</v>
      </c>
      <c r="E505" s="207" t="s">
        <v>1</v>
      </c>
      <c r="F505" s="208" t="s">
        <v>516</v>
      </c>
      <c r="G505" s="206"/>
      <c r="H505" s="207" t="s">
        <v>1</v>
      </c>
      <c r="I505" s="209"/>
      <c r="J505" s="206"/>
      <c r="K505" s="206"/>
      <c r="L505" s="210"/>
      <c r="M505" s="211"/>
      <c r="N505" s="212"/>
      <c r="O505" s="212"/>
      <c r="P505" s="212"/>
      <c r="Q505" s="212"/>
      <c r="R505" s="212"/>
      <c r="S505" s="212"/>
      <c r="T505" s="213"/>
      <c r="AT505" s="214" t="s">
        <v>152</v>
      </c>
      <c r="AU505" s="214" t="s">
        <v>87</v>
      </c>
      <c r="AV505" s="13" t="s">
        <v>85</v>
      </c>
      <c r="AW505" s="13" t="s">
        <v>34</v>
      </c>
      <c r="AX505" s="13" t="s">
        <v>77</v>
      </c>
      <c r="AY505" s="214" t="s">
        <v>141</v>
      </c>
    </row>
    <row r="506" spans="1:65" s="14" customFormat="1" ht="11.25">
      <c r="B506" s="215"/>
      <c r="C506" s="216"/>
      <c r="D506" s="200" t="s">
        <v>152</v>
      </c>
      <c r="E506" s="217" t="s">
        <v>1</v>
      </c>
      <c r="F506" s="218" t="s">
        <v>623</v>
      </c>
      <c r="G506" s="216"/>
      <c r="H506" s="219">
        <v>19.224</v>
      </c>
      <c r="I506" s="220"/>
      <c r="J506" s="216"/>
      <c r="K506" s="216"/>
      <c r="L506" s="221"/>
      <c r="M506" s="222"/>
      <c r="N506" s="223"/>
      <c r="O506" s="223"/>
      <c r="P506" s="223"/>
      <c r="Q506" s="223"/>
      <c r="R506" s="223"/>
      <c r="S506" s="223"/>
      <c r="T506" s="224"/>
      <c r="AT506" s="225" t="s">
        <v>152</v>
      </c>
      <c r="AU506" s="225" t="s">
        <v>87</v>
      </c>
      <c r="AV506" s="14" t="s">
        <v>87</v>
      </c>
      <c r="AW506" s="14" t="s">
        <v>34</v>
      </c>
      <c r="AX506" s="14" t="s">
        <v>85</v>
      </c>
      <c r="AY506" s="225" t="s">
        <v>141</v>
      </c>
    </row>
    <row r="507" spans="1:65" s="2" customFormat="1" ht="44.25" customHeight="1">
      <c r="A507" s="35"/>
      <c r="B507" s="36"/>
      <c r="C507" s="187" t="s">
        <v>624</v>
      </c>
      <c r="D507" s="187" t="s">
        <v>143</v>
      </c>
      <c r="E507" s="188" t="s">
        <v>625</v>
      </c>
      <c r="F507" s="189" t="s">
        <v>626</v>
      </c>
      <c r="G507" s="190" t="s">
        <v>146</v>
      </c>
      <c r="H507" s="191">
        <v>5.6260000000000003</v>
      </c>
      <c r="I507" s="192"/>
      <c r="J507" s="193">
        <f>ROUND(I507*H507,2)</f>
        <v>0</v>
      </c>
      <c r="K507" s="189" t="s">
        <v>222</v>
      </c>
      <c r="L507" s="40"/>
      <c r="M507" s="194" t="s">
        <v>1</v>
      </c>
      <c r="N507" s="195" t="s">
        <v>42</v>
      </c>
      <c r="O507" s="72"/>
      <c r="P507" s="196">
        <f>O507*H507</f>
        <v>0</v>
      </c>
      <c r="Q507" s="196">
        <v>0</v>
      </c>
      <c r="R507" s="196">
        <f>Q507*H507</f>
        <v>0</v>
      </c>
      <c r="S507" s="196">
        <v>0</v>
      </c>
      <c r="T507" s="197">
        <f>S507*H507</f>
        <v>0</v>
      </c>
      <c r="U507" s="35"/>
      <c r="V507" s="35"/>
      <c r="W507" s="35"/>
      <c r="X507" s="35"/>
      <c r="Y507" s="35"/>
      <c r="Z507" s="35"/>
      <c r="AA507" s="35"/>
      <c r="AB507" s="35"/>
      <c r="AC507" s="35"/>
      <c r="AD507" s="35"/>
      <c r="AE507" s="35"/>
      <c r="AR507" s="198" t="s">
        <v>148</v>
      </c>
      <c r="AT507" s="198" t="s">
        <v>143</v>
      </c>
      <c r="AU507" s="198" t="s">
        <v>87</v>
      </c>
      <c r="AY507" s="18" t="s">
        <v>141</v>
      </c>
      <c r="BE507" s="199">
        <f>IF(N507="základní",J507,0)</f>
        <v>0</v>
      </c>
      <c r="BF507" s="199">
        <f>IF(N507="snížená",J507,0)</f>
        <v>0</v>
      </c>
      <c r="BG507" s="199">
        <f>IF(N507="zákl. přenesená",J507,0)</f>
        <v>0</v>
      </c>
      <c r="BH507" s="199">
        <f>IF(N507="sníž. přenesená",J507,0)</f>
        <v>0</v>
      </c>
      <c r="BI507" s="199">
        <f>IF(N507="nulová",J507,0)</f>
        <v>0</v>
      </c>
      <c r="BJ507" s="18" t="s">
        <v>85</v>
      </c>
      <c r="BK507" s="199">
        <f>ROUND(I507*H507,2)</f>
        <v>0</v>
      </c>
      <c r="BL507" s="18" t="s">
        <v>148</v>
      </c>
      <c r="BM507" s="198" t="s">
        <v>627</v>
      </c>
    </row>
    <row r="508" spans="1:65" s="2" customFormat="1" ht="29.25">
      <c r="A508" s="35"/>
      <c r="B508" s="36"/>
      <c r="C508" s="37"/>
      <c r="D508" s="200" t="s">
        <v>150</v>
      </c>
      <c r="E508" s="37"/>
      <c r="F508" s="201" t="s">
        <v>626</v>
      </c>
      <c r="G508" s="37"/>
      <c r="H508" s="37"/>
      <c r="I508" s="202"/>
      <c r="J508" s="37"/>
      <c r="K508" s="37"/>
      <c r="L508" s="40"/>
      <c r="M508" s="203"/>
      <c r="N508" s="204"/>
      <c r="O508" s="72"/>
      <c r="P508" s="72"/>
      <c r="Q508" s="72"/>
      <c r="R508" s="72"/>
      <c r="S508" s="72"/>
      <c r="T508" s="73"/>
      <c r="U508" s="35"/>
      <c r="V508" s="35"/>
      <c r="W508" s="35"/>
      <c r="X508" s="35"/>
      <c r="Y508" s="35"/>
      <c r="Z508" s="35"/>
      <c r="AA508" s="35"/>
      <c r="AB508" s="35"/>
      <c r="AC508" s="35"/>
      <c r="AD508" s="35"/>
      <c r="AE508" s="35"/>
      <c r="AT508" s="18" t="s">
        <v>150</v>
      </c>
      <c r="AU508" s="18" t="s">
        <v>87</v>
      </c>
    </row>
    <row r="509" spans="1:65" s="13" customFormat="1" ht="11.25">
      <c r="B509" s="205"/>
      <c r="C509" s="206"/>
      <c r="D509" s="200" t="s">
        <v>152</v>
      </c>
      <c r="E509" s="207" t="s">
        <v>1</v>
      </c>
      <c r="F509" s="208" t="s">
        <v>518</v>
      </c>
      <c r="G509" s="206"/>
      <c r="H509" s="207" t="s">
        <v>1</v>
      </c>
      <c r="I509" s="209"/>
      <c r="J509" s="206"/>
      <c r="K509" s="206"/>
      <c r="L509" s="210"/>
      <c r="M509" s="211"/>
      <c r="N509" s="212"/>
      <c r="O509" s="212"/>
      <c r="P509" s="212"/>
      <c r="Q509" s="212"/>
      <c r="R509" s="212"/>
      <c r="S509" s="212"/>
      <c r="T509" s="213"/>
      <c r="AT509" s="214" t="s">
        <v>152</v>
      </c>
      <c r="AU509" s="214" t="s">
        <v>87</v>
      </c>
      <c r="AV509" s="13" t="s">
        <v>85</v>
      </c>
      <c r="AW509" s="13" t="s">
        <v>34</v>
      </c>
      <c r="AX509" s="13" t="s">
        <v>77</v>
      </c>
      <c r="AY509" s="214" t="s">
        <v>141</v>
      </c>
    </row>
    <row r="510" spans="1:65" s="14" customFormat="1" ht="11.25">
      <c r="B510" s="215"/>
      <c r="C510" s="216"/>
      <c r="D510" s="200" t="s">
        <v>152</v>
      </c>
      <c r="E510" s="217" t="s">
        <v>1</v>
      </c>
      <c r="F510" s="218" t="s">
        <v>628</v>
      </c>
      <c r="G510" s="216"/>
      <c r="H510" s="219">
        <v>5.6260000000000003</v>
      </c>
      <c r="I510" s="220"/>
      <c r="J510" s="216"/>
      <c r="K510" s="216"/>
      <c r="L510" s="221"/>
      <c r="M510" s="222"/>
      <c r="N510" s="223"/>
      <c r="O510" s="223"/>
      <c r="P510" s="223"/>
      <c r="Q510" s="223"/>
      <c r="R510" s="223"/>
      <c r="S510" s="223"/>
      <c r="T510" s="224"/>
      <c r="AT510" s="225" t="s">
        <v>152</v>
      </c>
      <c r="AU510" s="225" t="s">
        <v>87</v>
      </c>
      <c r="AV510" s="14" t="s">
        <v>87</v>
      </c>
      <c r="AW510" s="14" t="s">
        <v>34</v>
      </c>
      <c r="AX510" s="14" t="s">
        <v>77</v>
      </c>
      <c r="AY510" s="225" t="s">
        <v>141</v>
      </c>
    </row>
    <row r="511" spans="1:65" s="16" customFormat="1" ht="11.25">
      <c r="B511" s="237"/>
      <c r="C511" s="238"/>
      <c r="D511" s="200" t="s">
        <v>152</v>
      </c>
      <c r="E511" s="239" t="s">
        <v>1</v>
      </c>
      <c r="F511" s="240" t="s">
        <v>174</v>
      </c>
      <c r="G511" s="238"/>
      <c r="H511" s="241">
        <v>5.6260000000000003</v>
      </c>
      <c r="I511" s="242"/>
      <c r="J511" s="238"/>
      <c r="K511" s="238"/>
      <c r="L511" s="243"/>
      <c r="M511" s="244"/>
      <c r="N511" s="245"/>
      <c r="O511" s="245"/>
      <c r="P511" s="245"/>
      <c r="Q511" s="245"/>
      <c r="R511" s="245"/>
      <c r="S511" s="245"/>
      <c r="T511" s="246"/>
      <c r="AT511" s="247" t="s">
        <v>152</v>
      </c>
      <c r="AU511" s="247" t="s">
        <v>87</v>
      </c>
      <c r="AV511" s="16" t="s">
        <v>148</v>
      </c>
      <c r="AW511" s="16" t="s">
        <v>34</v>
      </c>
      <c r="AX511" s="16" t="s">
        <v>85</v>
      </c>
      <c r="AY511" s="247" t="s">
        <v>141</v>
      </c>
    </row>
    <row r="512" spans="1:65" s="2" customFormat="1" ht="44.25" customHeight="1">
      <c r="A512" s="35"/>
      <c r="B512" s="36"/>
      <c r="C512" s="187" t="s">
        <v>629</v>
      </c>
      <c r="D512" s="187" t="s">
        <v>143</v>
      </c>
      <c r="E512" s="188" t="s">
        <v>630</v>
      </c>
      <c r="F512" s="189" t="s">
        <v>631</v>
      </c>
      <c r="G512" s="190" t="s">
        <v>146</v>
      </c>
      <c r="H512" s="191">
        <v>30.071999999999999</v>
      </c>
      <c r="I512" s="192"/>
      <c r="J512" s="193">
        <f>ROUND(I512*H512,2)</f>
        <v>0</v>
      </c>
      <c r="K512" s="189" t="s">
        <v>222</v>
      </c>
      <c r="L512" s="40"/>
      <c r="M512" s="194" t="s">
        <v>1</v>
      </c>
      <c r="N512" s="195" t="s">
        <v>42</v>
      </c>
      <c r="O512" s="72"/>
      <c r="P512" s="196">
        <f>O512*H512</f>
        <v>0</v>
      </c>
      <c r="Q512" s="196">
        <v>0</v>
      </c>
      <c r="R512" s="196">
        <f>Q512*H512</f>
        <v>0</v>
      </c>
      <c r="S512" s="196">
        <v>0</v>
      </c>
      <c r="T512" s="197">
        <f>S512*H512</f>
        <v>0</v>
      </c>
      <c r="U512" s="35"/>
      <c r="V512" s="35"/>
      <c r="W512" s="35"/>
      <c r="X512" s="35"/>
      <c r="Y512" s="35"/>
      <c r="Z512" s="35"/>
      <c r="AA512" s="35"/>
      <c r="AB512" s="35"/>
      <c r="AC512" s="35"/>
      <c r="AD512" s="35"/>
      <c r="AE512" s="35"/>
      <c r="AR512" s="198" t="s">
        <v>148</v>
      </c>
      <c r="AT512" s="198" t="s">
        <v>143</v>
      </c>
      <c r="AU512" s="198" t="s">
        <v>87</v>
      </c>
      <c r="AY512" s="18" t="s">
        <v>141</v>
      </c>
      <c r="BE512" s="199">
        <f>IF(N512="základní",J512,0)</f>
        <v>0</v>
      </c>
      <c r="BF512" s="199">
        <f>IF(N512="snížená",J512,0)</f>
        <v>0</v>
      </c>
      <c r="BG512" s="199">
        <f>IF(N512="zákl. přenesená",J512,0)</f>
        <v>0</v>
      </c>
      <c r="BH512" s="199">
        <f>IF(N512="sníž. přenesená",J512,0)</f>
        <v>0</v>
      </c>
      <c r="BI512" s="199">
        <f>IF(N512="nulová",J512,0)</f>
        <v>0</v>
      </c>
      <c r="BJ512" s="18" t="s">
        <v>85</v>
      </c>
      <c r="BK512" s="199">
        <f>ROUND(I512*H512,2)</f>
        <v>0</v>
      </c>
      <c r="BL512" s="18" t="s">
        <v>148</v>
      </c>
      <c r="BM512" s="198" t="s">
        <v>632</v>
      </c>
    </row>
    <row r="513" spans="1:65" s="2" customFormat="1" ht="29.25">
      <c r="A513" s="35"/>
      <c r="B513" s="36"/>
      <c r="C513" s="37"/>
      <c r="D513" s="200" t="s">
        <v>150</v>
      </c>
      <c r="E513" s="37"/>
      <c r="F513" s="201" t="s">
        <v>631</v>
      </c>
      <c r="G513" s="37"/>
      <c r="H513" s="37"/>
      <c r="I513" s="202"/>
      <c r="J513" s="37"/>
      <c r="K513" s="37"/>
      <c r="L513" s="40"/>
      <c r="M513" s="203"/>
      <c r="N513" s="204"/>
      <c r="O513" s="72"/>
      <c r="P513" s="72"/>
      <c r="Q513" s="72"/>
      <c r="R513" s="72"/>
      <c r="S513" s="72"/>
      <c r="T513" s="73"/>
      <c r="U513" s="35"/>
      <c r="V513" s="35"/>
      <c r="W513" s="35"/>
      <c r="X513" s="35"/>
      <c r="Y513" s="35"/>
      <c r="Z513" s="35"/>
      <c r="AA513" s="35"/>
      <c r="AB513" s="35"/>
      <c r="AC513" s="35"/>
      <c r="AD513" s="35"/>
      <c r="AE513" s="35"/>
      <c r="AT513" s="18" t="s">
        <v>150</v>
      </c>
      <c r="AU513" s="18" t="s">
        <v>87</v>
      </c>
    </row>
    <row r="514" spans="1:65" s="13" customFormat="1" ht="11.25">
      <c r="B514" s="205"/>
      <c r="C514" s="206"/>
      <c r="D514" s="200" t="s">
        <v>152</v>
      </c>
      <c r="E514" s="207" t="s">
        <v>1</v>
      </c>
      <c r="F514" s="208" t="s">
        <v>516</v>
      </c>
      <c r="G514" s="206"/>
      <c r="H514" s="207" t="s">
        <v>1</v>
      </c>
      <c r="I514" s="209"/>
      <c r="J514" s="206"/>
      <c r="K514" s="206"/>
      <c r="L514" s="210"/>
      <c r="M514" s="211"/>
      <c r="N514" s="212"/>
      <c r="O514" s="212"/>
      <c r="P514" s="212"/>
      <c r="Q514" s="212"/>
      <c r="R514" s="212"/>
      <c r="S514" s="212"/>
      <c r="T514" s="213"/>
      <c r="AT514" s="214" t="s">
        <v>152</v>
      </c>
      <c r="AU514" s="214" t="s">
        <v>87</v>
      </c>
      <c r="AV514" s="13" t="s">
        <v>85</v>
      </c>
      <c r="AW514" s="13" t="s">
        <v>34</v>
      </c>
      <c r="AX514" s="13" t="s">
        <v>77</v>
      </c>
      <c r="AY514" s="214" t="s">
        <v>141</v>
      </c>
    </row>
    <row r="515" spans="1:65" s="14" customFormat="1" ht="11.25">
      <c r="B515" s="215"/>
      <c r="C515" s="216"/>
      <c r="D515" s="200" t="s">
        <v>152</v>
      </c>
      <c r="E515" s="217" t="s">
        <v>1</v>
      </c>
      <c r="F515" s="218" t="s">
        <v>633</v>
      </c>
      <c r="G515" s="216"/>
      <c r="H515" s="219">
        <v>30.071999999999999</v>
      </c>
      <c r="I515" s="220"/>
      <c r="J515" s="216"/>
      <c r="K515" s="216"/>
      <c r="L515" s="221"/>
      <c r="M515" s="222"/>
      <c r="N515" s="223"/>
      <c r="O515" s="223"/>
      <c r="P515" s="223"/>
      <c r="Q515" s="223"/>
      <c r="R515" s="223"/>
      <c r="S515" s="223"/>
      <c r="T515" s="224"/>
      <c r="AT515" s="225" t="s">
        <v>152</v>
      </c>
      <c r="AU515" s="225" t="s">
        <v>87</v>
      </c>
      <c r="AV515" s="14" t="s">
        <v>87</v>
      </c>
      <c r="AW515" s="14" t="s">
        <v>34</v>
      </c>
      <c r="AX515" s="14" t="s">
        <v>77</v>
      </c>
      <c r="AY515" s="225" t="s">
        <v>141</v>
      </c>
    </row>
    <row r="516" spans="1:65" s="16" customFormat="1" ht="11.25">
      <c r="B516" s="237"/>
      <c r="C516" s="238"/>
      <c r="D516" s="200" t="s">
        <v>152</v>
      </c>
      <c r="E516" s="239" t="s">
        <v>1</v>
      </c>
      <c r="F516" s="240" t="s">
        <v>174</v>
      </c>
      <c r="G516" s="238"/>
      <c r="H516" s="241">
        <v>30.071999999999999</v>
      </c>
      <c r="I516" s="242"/>
      <c r="J516" s="238"/>
      <c r="K516" s="238"/>
      <c r="L516" s="243"/>
      <c r="M516" s="244"/>
      <c r="N516" s="245"/>
      <c r="O516" s="245"/>
      <c r="P516" s="245"/>
      <c r="Q516" s="245"/>
      <c r="R516" s="245"/>
      <c r="S516" s="245"/>
      <c r="T516" s="246"/>
      <c r="AT516" s="247" t="s">
        <v>152</v>
      </c>
      <c r="AU516" s="247" t="s">
        <v>87</v>
      </c>
      <c r="AV516" s="16" t="s">
        <v>148</v>
      </c>
      <c r="AW516" s="16" t="s">
        <v>34</v>
      </c>
      <c r="AX516" s="16" t="s">
        <v>85</v>
      </c>
      <c r="AY516" s="247" t="s">
        <v>141</v>
      </c>
    </row>
    <row r="517" spans="1:65" s="2" customFormat="1" ht="49.15" customHeight="1">
      <c r="A517" s="35"/>
      <c r="B517" s="36"/>
      <c r="C517" s="187" t="s">
        <v>634</v>
      </c>
      <c r="D517" s="187" t="s">
        <v>143</v>
      </c>
      <c r="E517" s="188" t="s">
        <v>635</v>
      </c>
      <c r="F517" s="189" t="s">
        <v>636</v>
      </c>
      <c r="G517" s="190" t="s">
        <v>336</v>
      </c>
      <c r="H517" s="191">
        <v>17.940000000000001</v>
      </c>
      <c r="I517" s="192"/>
      <c r="J517" s="193">
        <f>ROUND(I517*H517,2)</f>
        <v>0</v>
      </c>
      <c r="K517" s="189" t="s">
        <v>147</v>
      </c>
      <c r="L517" s="40"/>
      <c r="M517" s="194" t="s">
        <v>1</v>
      </c>
      <c r="N517" s="195" t="s">
        <v>42</v>
      </c>
      <c r="O517" s="72"/>
      <c r="P517" s="196">
        <f>O517*H517</f>
        <v>0</v>
      </c>
      <c r="Q517" s="196">
        <v>0</v>
      </c>
      <c r="R517" s="196">
        <f>Q517*H517</f>
        <v>0</v>
      </c>
      <c r="S517" s="196">
        <v>6.5000000000000002E-2</v>
      </c>
      <c r="T517" s="197">
        <f>S517*H517</f>
        <v>1.1661000000000001</v>
      </c>
      <c r="U517" s="35"/>
      <c r="V517" s="35"/>
      <c r="W517" s="35"/>
      <c r="X517" s="35"/>
      <c r="Y517" s="35"/>
      <c r="Z517" s="35"/>
      <c r="AA517" s="35"/>
      <c r="AB517" s="35"/>
      <c r="AC517" s="35"/>
      <c r="AD517" s="35"/>
      <c r="AE517" s="35"/>
      <c r="AR517" s="198" t="s">
        <v>148</v>
      </c>
      <c r="AT517" s="198" t="s">
        <v>143</v>
      </c>
      <c r="AU517" s="198" t="s">
        <v>87</v>
      </c>
      <c r="AY517" s="18" t="s">
        <v>141</v>
      </c>
      <c r="BE517" s="199">
        <f>IF(N517="základní",J517,0)</f>
        <v>0</v>
      </c>
      <c r="BF517" s="199">
        <f>IF(N517="snížená",J517,0)</f>
        <v>0</v>
      </c>
      <c r="BG517" s="199">
        <f>IF(N517="zákl. přenesená",J517,0)</f>
        <v>0</v>
      </c>
      <c r="BH517" s="199">
        <f>IF(N517="sníž. přenesená",J517,0)</f>
        <v>0</v>
      </c>
      <c r="BI517" s="199">
        <f>IF(N517="nulová",J517,0)</f>
        <v>0</v>
      </c>
      <c r="BJ517" s="18" t="s">
        <v>85</v>
      </c>
      <c r="BK517" s="199">
        <f>ROUND(I517*H517,2)</f>
        <v>0</v>
      </c>
      <c r="BL517" s="18" t="s">
        <v>148</v>
      </c>
      <c r="BM517" s="198" t="s">
        <v>637</v>
      </c>
    </row>
    <row r="518" spans="1:65" s="2" customFormat="1" ht="29.25">
      <c r="A518" s="35"/>
      <c r="B518" s="36"/>
      <c r="C518" s="37"/>
      <c r="D518" s="200" t="s">
        <v>150</v>
      </c>
      <c r="E518" s="37"/>
      <c r="F518" s="201" t="s">
        <v>636</v>
      </c>
      <c r="G518" s="37"/>
      <c r="H518" s="37"/>
      <c r="I518" s="202"/>
      <c r="J518" s="37"/>
      <c r="K518" s="37"/>
      <c r="L518" s="40"/>
      <c r="M518" s="203"/>
      <c r="N518" s="204"/>
      <c r="O518" s="72"/>
      <c r="P518" s="72"/>
      <c r="Q518" s="72"/>
      <c r="R518" s="72"/>
      <c r="S518" s="72"/>
      <c r="T518" s="73"/>
      <c r="U518" s="35"/>
      <c r="V518" s="35"/>
      <c r="W518" s="35"/>
      <c r="X518" s="35"/>
      <c r="Y518" s="35"/>
      <c r="Z518" s="35"/>
      <c r="AA518" s="35"/>
      <c r="AB518" s="35"/>
      <c r="AC518" s="35"/>
      <c r="AD518" s="35"/>
      <c r="AE518" s="35"/>
      <c r="AT518" s="18" t="s">
        <v>150</v>
      </c>
      <c r="AU518" s="18" t="s">
        <v>87</v>
      </c>
    </row>
    <row r="519" spans="1:65" s="13" customFormat="1" ht="11.25">
      <c r="B519" s="205"/>
      <c r="C519" s="206"/>
      <c r="D519" s="200" t="s">
        <v>152</v>
      </c>
      <c r="E519" s="207" t="s">
        <v>1</v>
      </c>
      <c r="F519" s="208" t="s">
        <v>240</v>
      </c>
      <c r="G519" s="206"/>
      <c r="H519" s="207" t="s">
        <v>1</v>
      </c>
      <c r="I519" s="209"/>
      <c r="J519" s="206"/>
      <c r="K519" s="206"/>
      <c r="L519" s="210"/>
      <c r="M519" s="211"/>
      <c r="N519" s="212"/>
      <c r="O519" s="212"/>
      <c r="P519" s="212"/>
      <c r="Q519" s="212"/>
      <c r="R519" s="212"/>
      <c r="S519" s="212"/>
      <c r="T519" s="213"/>
      <c r="AT519" s="214" t="s">
        <v>152</v>
      </c>
      <c r="AU519" s="214" t="s">
        <v>87</v>
      </c>
      <c r="AV519" s="13" t="s">
        <v>85</v>
      </c>
      <c r="AW519" s="13" t="s">
        <v>34</v>
      </c>
      <c r="AX519" s="13" t="s">
        <v>77</v>
      </c>
      <c r="AY519" s="214" t="s">
        <v>141</v>
      </c>
    </row>
    <row r="520" spans="1:65" s="14" customFormat="1" ht="11.25">
      <c r="B520" s="215"/>
      <c r="C520" s="216"/>
      <c r="D520" s="200" t="s">
        <v>152</v>
      </c>
      <c r="E520" s="217" t="s">
        <v>1</v>
      </c>
      <c r="F520" s="218" t="s">
        <v>638</v>
      </c>
      <c r="G520" s="216"/>
      <c r="H520" s="219">
        <v>17.940000000000001</v>
      </c>
      <c r="I520" s="220"/>
      <c r="J520" s="216"/>
      <c r="K520" s="216"/>
      <c r="L520" s="221"/>
      <c r="M520" s="222"/>
      <c r="N520" s="223"/>
      <c r="O520" s="223"/>
      <c r="P520" s="223"/>
      <c r="Q520" s="223"/>
      <c r="R520" s="223"/>
      <c r="S520" s="223"/>
      <c r="T520" s="224"/>
      <c r="AT520" s="225" t="s">
        <v>152</v>
      </c>
      <c r="AU520" s="225" t="s">
        <v>87</v>
      </c>
      <c r="AV520" s="14" t="s">
        <v>87</v>
      </c>
      <c r="AW520" s="14" t="s">
        <v>34</v>
      </c>
      <c r="AX520" s="14" t="s">
        <v>77</v>
      </c>
      <c r="AY520" s="225" t="s">
        <v>141</v>
      </c>
    </row>
    <row r="521" spans="1:65" s="16" customFormat="1" ht="11.25">
      <c r="B521" s="237"/>
      <c r="C521" s="238"/>
      <c r="D521" s="200" t="s">
        <v>152</v>
      </c>
      <c r="E521" s="239" t="s">
        <v>1</v>
      </c>
      <c r="F521" s="240" t="s">
        <v>174</v>
      </c>
      <c r="G521" s="238"/>
      <c r="H521" s="241">
        <v>17.940000000000001</v>
      </c>
      <c r="I521" s="242"/>
      <c r="J521" s="238"/>
      <c r="K521" s="238"/>
      <c r="L521" s="243"/>
      <c r="M521" s="244"/>
      <c r="N521" s="245"/>
      <c r="O521" s="245"/>
      <c r="P521" s="245"/>
      <c r="Q521" s="245"/>
      <c r="R521" s="245"/>
      <c r="S521" s="245"/>
      <c r="T521" s="246"/>
      <c r="AT521" s="247" t="s">
        <v>152</v>
      </c>
      <c r="AU521" s="247" t="s">
        <v>87</v>
      </c>
      <c r="AV521" s="16" t="s">
        <v>148</v>
      </c>
      <c r="AW521" s="16" t="s">
        <v>34</v>
      </c>
      <c r="AX521" s="16" t="s">
        <v>85</v>
      </c>
      <c r="AY521" s="247" t="s">
        <v>141</v>
      </c>
    </row>
    <row r="522" spans="1:65" s="2" customFormat="1" ht="24.2" customHeight="1">
      <c r="A522" s="35"/>
      <c r="B522" s="36"/>
      <c r="C522" s="187" t="s">
        <v>639</v>
      </c>
      <c r="D522" s="187" t="s">
        <v>143</v>
      </c>
      <c r="E522" s="188" t="s">
        <v>640</v>
      </c>
      <c r="F522" s="189" t="s">
        <v>641</v>
      </c>
      <c r="G522" s="190" t="s">
        <v>383</v>
      </c>
      <c r="H522" s="191">
        <v>5.4720000000000004</v>
      </c>
      <c r="I522" s="192"/>
      <c r="J522" s="193">
        <f>ROUND(I522*H522,2)</f>
        <v>0</v>
      </c>
      <c r="K522" s="189" t="s">
        <v>222</v>
      </c>
      <c r="L522" s="40"/>
      <c r="M522" s="194" t="s">
        <v>1</v>
      </c>
      <c r="N522" s="195" t="s">
        <v>42</v>
      </c>
      <c r="O522" s="72"/>
      <c r="P522" s="196">
        <f>O522*H522</f>
        <v>0</v>
      </c>
      <c r="Q522" s="196">
        <v>0</v>
      </c>
      <c r="R522" s="196">
        <f>Q522*H522</f>
        <v>0</v>
      </c>
      <c r="S522" s="196">
        <v>0</v>
      </c>
      <c r="T522" s="197">
        <f>S522*H522</f>
        <v>0</v>
      </c>
      <c r="U522" s="35"/>
      <c r="V522" s="35"/>
      <c r="W522" s="35"/>
      <c r="X522" s="35"/>
      <c r="Y522" s="35"/>
      <c r="Z522" s="35"/>
      <c r="AA522" s="35"/>
      <c r="AB522" s="35"/>
      <c r="AC522" s="35"/>
      <c r="AD522" s="35"/>
      <c r="AE522" s="35"/>
      <c r="AR522" s="198" t="s">
        <v>148</v>
      </c>
      <c r="AT522" s="198" t="s">
        <v>143</v>
      </c>
      <c r="AU522" s="198" t="s">
        <v>87</v>
      </c>
      <c r="AY522" s="18" t="s">
        <v>141</v>
      </c>
      <c r="BE522" s="199">
        <f>IF(N522="základní",J522,0)</f>
        <v>0</v>
      </c>
      <c r="BF522" s="199">
        <f>IF(N522="snížená",J522,0)</f>
        <v>0</v>
      </c>
      <c r="BG522" s="199">
        <f>IF(N522="zákl. přenesená",J522,0)</f>
        <v>0</v>
      </c>
      <c r="BH522" s="199">
        <f>IF(N522="sníž. přenesená",J522,0)</f>
        <v>0</v>
      </c>
      <c r="BI522" s="199">
        <f>IF(N522="nulová",J522,0)</f>
        <v>0</v>
      </c>
      <c r="BJ522" s="18" t="s">
        <v>85</v>
      </c>
      <c r="BK522" s="199">
        <f>ROUND(I522*H522,2)</f>
        <v>0</v>
      </c>
      <c r="BL522" s="18" t="s">
        <v>148</v>
      </c>
      <c r="BM522" s="198" t="s">
        <v>642</v>
      </c>
    </row>
    <row r="523" spans="1:65" s="2" customFormat="1" ht="11.25">
      <c r="A523" s="35"/>
      <c r="B523" s="36"/>
      <c r="C523" s="37"/>
      <c r="D523" s="200" t="s">
        <v>150</v>
      </c>
      <c r="E523" s="37"/>
      <c r="F523" s="201" t="s">
        <v>641</v>
      </c>
      <c r="G523" s="37"/>
      <c r="H523" s="37"/>
      <c r="I523" s="202"/>
      <c r="J523" s="37"/>
      <c r="K523" s="37"/>
      <c r="L523" s="40"/>
      <c r="M523" s="203"/>
      <c r="N523" s="204"/>
      <c r="O523" s="72"/>
      <c r="P523" s="72"/>
      <c r="Q523" s="72"/>
      <c r="R523" s="72"/>
      <c r="S523" s="72"/>
      <c r="T523" s="73"/>
      <c r="U523" s="35"/>
      <c r="V523" s="35"/>
      <c r="W523" s="35"/>
      <c r="X523" s="35"/>
      <c r="Y523" s="35"/>
      <c r="Z523" s="35"/>
      <c r="AA523" s="35"/>
      <c r="AB523" s="35"/>
      <c r="AC523" s="35"/>
      <c r="AD523" s="35"/>
      <c r="AE523" s="35"/>
      <c r="AT523" s="18" t="s">
        <v>150</v>
      </c>
      <c r="AU523" s="18" t="s">
        <v>87</v>
      </c>
    </row>
    <row r="524" spans="1:65" s="13" customFormat="1" ht="11.25">
      <c r="B524" s="205"/>
      <c r="C524" s="206"/>
      <c r="D524" s="200" t="s">
        <v>152</v>
      </c>
      <c r="E524" s="207" t="s">
        <v>1</v>
      </c>
      <c r="F524" s="208" t="s">
        <v>518</v>
      </c>
      <c r="G524" s="206"/>
      <c r="H524" s="207" t="s">
        <v>1</v>
      </c>
      <c r="I524" s="209"/>
      <c r="J524" s="206"/>
      <c r="K524" s="206"/>
      <c r="L524" s="210"/>
      <c r="M524" s="211"/>
      <c r="N524" s="212"/>
      <c r="O524" s="212"/>
      <c r="P524" s="212"/>
      <c r="Q524" s="212"/>
      <c r="R524" s="212"/>
      <c r="S524" s="212"/>
      <c r="T524" s="213"/>
      <c r="AT524" s="214" t="s">
        <v>152</v>
      </c>
      <c r="AU524" s="214" t="s">
        <v>87</v>
      </c>
      <c r="AV524" s="13" t="s">
        <v>85</v>
      </c>
      <c r="AW524" s="13" t="s">
        <v>34</v>
      </c>
      <c r="AX524" s="13" t="s">
        <v>77</v>
      </c>
      <c r="AY524" s="214" t="s">
        <v>141</v>
      </c>
    </row>
    <row r="525" spans="1:65" s="14" customFormat="1" ht="11.25">
      <c r="B525" s="215"/>
      <c r="C525" s="216"/>
      <c r="D525" s="200" t="s">
        <v>152</v>
      </c>
      <c r="E525" s="217" t="s">
        <v>1</v>
      </c>
      <c r="F525" s="218" t="s">
        <v>643</v>
      </c>
      <c r="G525" s="216"/>
      <c r="H525" s="219">
        <v>2.2679999999999998</v>
      </c>
      <c r="I525" s="220"/>
      <c r="J525" s="216"/>
      <c r="K525" s="216"/>
      <c r="L525" s="221"/>
      <c r="M525" s="222"/>
      <c r="N525" s="223"/>
      <c r="O525" s="223"/>
      <c r="P525" s="223"/>
      <c r="Q525" s="223"/>
      <c r="R525" s="223"/>
      <c r="S525" s="223"/>
      <c r="T525" s="224"/>
      <c r="AT525" s="225" t="s">
        <v>152</v>
      </c>
      <c r="AU525" s="225" t="s">
        <v>87</v>
      </c>
      <c r="AV525" s="14" t="s">
        <v>87</v>
      </c>
      <c r="AW525" s="14" t="s">
        <v>34</v>
      </c>
      <c r="AX525" s="14" t="s">
        <v>77</v>
      </c>
      <c r="AY525" s="225" t="s">
        <v>141</v>
      </c>
    </row>
    <row r="526" spans="1:65" s="13" customFormat="1" ht="11.25">
      <c r="B526" s="205"/>
      <c r="C526" s="206"/>
      <c r="D526" s="200" t="s">
        <v>152</v>
      </c>
      <c r="E526" s="207" t="s">
        <v>1</v>
      </c>
      <c r="F526" s="208" t="s">
        <v>516</v>
      </c>
      <c r="G526" s="206"/>
      <c r="H526" s="207" t="s">
        <v>1</v>
      </c>
      <c r="I526" s="209"/>
      <c r="J526" s="206"/>
      <c r="K526" s="206"/>
      <c r="L526" s="210"/>
      <c r="M526" s="211"/>
      <c r="N526" s="212"/>
      <c r="O526" s="212"/>
      <c r="P526" s="212"/>
      <c r="Q526" s="212"/>
      <c r="R526" s="212"/>
      <c r="S526" s="212"/>
      <c r="T526" s="213"/>
      <c r="AT526" s="214" t="s">
        <v>152</v>
      </c>
      <c r="AU526" s="214" t="s">
        <v>87</v>
      </c>
      <c r="AV526" s="13" t="s">
        <v>85</v>
      </c>
      <c r="AW526" s="13" t="s">
        <v>34</v>
      </c>
      <c r="AX526" s="13" t="s">
        <v>77</v>
      </c>
      <c r="AY526" s="214" t="s">
        <v>141</v>
      </c>
    </row>
    <row r="527" spans="1:65" s="14" customFormat="1" ht="11.25">
      <c r="B527" s="215"/>
      <c r="C527" s="216"/>
      <c r="D527" s="200" t="s">
        <v>152</v>
      </c>
      <c r="E527" s="217" t="s">
        <v>1</v>
      </c>
      <c r="F527" s="218" t="s">
        <v>644</v>
      </c>
      <c r="G527" s="216"/>
      <c r="H527" s="219">
        <v>3.2040000000000002</v>
      </c>
      <c r="I527" s="220"/>
      <c r="J527" s="216"/>
      <c r="K527" s="216"/>
      <c r="L527" s="221"/>
      <c r="M527" s="222"/>
      <c r="N527" s="223"/>
      <c r="O527" s="223"/>
      <c r="P527" s="223"/>
      <c r="Q527" s="223"/>
      <c r="R527" s="223"/>
      <c r="S527" s="223"/>
      <c r="T527" s="224"/>
      <c r="AT527" s="225" t="s">
        <v>152</v>
      </c>
      <c r="AU527" s="225" t="s">
        <v>87</v>
      </c>
      <c r="AV527" s="14" t="s">
        <v>87</v>
      </c>
      <c r="AW527" s="14" t="s">
        <v>34</v>
      </c>
      <c r="AX527" s="14" t="s">
        <v>77</v>
      </c>
      <c r="AY527" s="225" t="s">
        <v>141</v>
      </c>
    </row>
    <row r="528" spans="1:65" s="16" customFormat="1" ht="11.25">
      <c r="B528" s="237"/>
      <c r="C528" s="238"/>
      <c r="D528" s="200" t="s">
        <v>152</v>
      </c>
      <c r="E528" s="239" t="s">
        <v>1</v>
      </c>
      <c r="F528" s="240" t="s">
        <v>174</v>
      </c>
      <c r="G528" s="238"/>
      <c r="H528" s="241">
        <v>5.4720000000000004</v>
      </c>
      <c r="I528" s="242"/>
      <c r="J528" s="238"/>
      <c r="K528" s="238"/>
      <c r="L528" s="243"/>
      <c r="M528" s="244"/>
      <c r="N528" s="245"/>
      <c r="O528" s="245"/>
      <c r="P528" s="245"/>
      <c r="Q528" s="245"/>
      <c r="R528" s="245"/>
      <c r="S528" s="245"/>
      <c r="T528" s="246"/>
      <c r="AT528" s="247" t="s">
        <v>152</v>
      </c>
      <c r="AU528" s="247" t="s">
        <v>87</v>
      </c>
      <c r="AV528" s="16" t="s">
        <v>148</v>
      </c>
      <c r="AW528" s="16" t="s">
        <v>34</v>
      </c>
      <c r="AX528" s="16" t="s">
        <v>85</v>
      </c>
      <c r="AY528" s="247" t="s">
        <v>141</v>
      </c>
    </row>
    <row r="529" spans="1:65" s="2" customFormat="1" ht="24.2" customHeight="1">
      <c r="A529" s="35"/>
      <c r="B529" s="36"/>
      <c r="C529" s="187" t="s">
        <v>645</v>
      </c>
      <c r="D529" s="187" t="s">
        <v>143</v>
      </c>
      <c r="E529" s="188" t="s">
        <v>646</v>
      </c>
      <c r="F529" s="189" t="s">
        <v>647</v>
      </c>
      <c r="G529" s="190" t="s">
        <v>336</v>
      </c>
      <c r="H529" s="191">
        <v>4.5</v>
      </c>
      <c r="I529" s="192"/>
      <c r="J529" s="193">
        <f>ROUND(I529*H529,2)</f>
        <v>0</v>
      </c>
      <c r="K529" s="189" t="s">
        <v>147</v>
      </c>
      <c r="L529" s="40"/>
      <c r="M529" s="194" t="s">
        <v>1</v>
      </c>
      <c r="N529" s="195" t="s">
        <v>42</v>
      </c>
      <c r="O529" s="72"/>
      <c r="P529" s="196">
        <f>O529*H529</f>
        <v>0</v>
      </c>
      <c r="Q529" s="196">
        <v>4.938E-2</v>
      </c>
      <c r="R529" s="196">
        <f>Q529*H529</f>
        <v>0.22220999999999999</v>
      </c>
      <c r="S529" s="196">
        <v>0</v>
      </c>
      <c r="T529" s="197">
        <f>S529*H529</f>
        <v>0</v>
      </c>
      <c r="U529" s="35"/>
      <c r="V529" s="35"/>
      <c r="W529" s="35"/>
      <c r="X529" s="35"/>
      <c r="Y529" s="35"/>
      <c r="Z529" s="35"/>
      <c r="AA529" s="35"/>
      <c r="AB529" s="35"/>
      <c r="AC529" s="35"/>
      <c r="AD529" s="35"/>
      <c r="AE529" s="35"/>
      <c r="AR529" s="198" t="s">
        <v>148</v>
      </c>
      <c r="AT529" s="198" t="s">
        <v>143</v>
      </c>
      <c r="AU529" s="198" t="s">
        <v>87</v>
      </c>
      <c r="AY529" s="18" t="s">
        <v>141</v>
      </c>
      <c r="BE529" s="199">
        <f>IF(N529="základní",J529,0)</f>
        <v>0</v>
      </c>
      <c r="BF529" s="199">
        <f>IF(N529="snížená",J529,0)</f>
        <v>0</v>
      </c>
      <c r="BG529" s="199">
        <f>IF(N529="zákl. přenesená",J529,0)</f>
        <v>0</v>
      </c>
      <c r="BH529" s="199">
        <f>IF(N529="sníž. přenesená",J529,0)</f>
        <v>0</v>
      </c>
      <c r="BI529" s="199">
        <f>IF(N529="nulová",J529,0)</f>
        <v>0</v>
      </c>
      <c r="BJ529" s="18" t="s">
        <v>85</v>
      </c>
      <c r="BK529" s="199">
        <f>ROUND(I529*H529,2)</f>
        <v>0</v>
      </c>
      <c r="BL529" s="18" t="s">
        <v>148</v>
      </c>
      <c r="BM529" s="198" t="s">
        <v>648</v>
      </c>
    </row>
    <row r="530" spans="1:65" s="2" customFormat="1" ht="29.25">
      <c r="A530" s="35"/>
      <c r="B530" s="36"/>
      <c r="C530" s="37"/>
      <c r="D530" s="200" t="s">
        <v>150</v>
      </c>
      <c r="E530" s="37"/>
      <c r="F530" s="201" t="s">
        <v>649</v>
      </c>
      <c r="G530" s="37"/>
      <c r="H530" s="37"/>
      <c r="I530" s="202"/>
      <c r="J530" s="37"/>
      <c r="K530" s="37"/>
      <c r="L530" s="40"/>
      <c r="M530" s="203"/>
      <c r="N530" s="204"/>
      <c r="O530" s="72"/>
      <c r="P530" s="72"/>
      <c r="Q530" s="72"/>
      <c r="R530" s="72"/>
      <c r="S530" s="72"/>
      <c r="T530" s="73"/>
      <c r="U530" s="35"/>
      <c r="V530" s="35"/>
      <c r="W530" s="35"/>
      <c r="X530" s="35"/>
      <c r="Y530" s="35"/>
      <c r="Z530" s="35"/>
      <c r="AA530" s="35"/>
      <c r="AB530" s="35"/>
      <c r="AC530" s="35"/>
      <c r="AD530" s="35"/>
      <c r="AE530" s="35"/>
      <c r="AT530" s="18" t="s">
        <v>150</v>
      </c>
      <c r="AU530" s="18" t="s">
        <v>87</v>
      </c>
    </row>
    <row r="531" spans="1:65" s="14" customFormat="1" ht="11.25">
      <c r="B531" s="215"/>
      <c r="C531" s="216"/>
      <c r="D531" s="200" t="s">
        <v>152</v>
      </c>
      <c r="E531" s="217" t="s">
        <v>1</v>
      </c>
      <c r="F531" s="218" t="s">
        <v>650</v>
      </c>
      <c r="G531" s="216"/>
      <c r="H531" s="219">
        <v>4.5</v>
      </c>
      <c r="I531" s="220"/>
      <c r="J531" s="216"/>
      <c r="K531" s="216"/>
      <c r="L531" s="221"/>
      <c r="M531" s="222"/>
      <c r="N531" s="223"/>
      <c r="O531" s="223"/>
      <c r="P531" s="223"/>
      <c r="Q531" s="223"/>
      <c r="R531" s="223"/>
      <c r="S531" s="223"/>
      <c r="T531" s="224"/>
      <c r="AT531" s="225" t="s">
        <v>152</v>
      </c>
      <c r="AU531" s="225" t="s">
        <v>87</v>
      </c>
      <c r="AV531" s="14" t="s">
        <v>87</v>
      </c>
      <c r="AW531" s="14" t="s">
        <v>34</v>
      </c>
      <c r="AX531" s="14" t="s">
        <v>85</v>
      </c>
      <c r="AY531" s="225" t="s">
        <v>141</v>
      </c>
    </row>
    <row r="532" spans="1:65" s="2" customFormat="1" ht="44.25" customHeight="1">
      <c r="A532" s="35"/>
      <c r="B532" s="36"/>
      <c r="C532" s="187" t="s">
        <v>651</v>
      </c>
      <c r="D532" s="187" t="s">
        <v>143</v>
      </c>
      <c r="E532" s="188" t="s">
        <v>652</v>
      </c>
      <c r="F532" s="189" t="s">
        <v>653</v>
      </c>
      <c r="G532" s="190" t="s">
        <v>196</v>
      </c>
      <c r="H532" s="191">
        <v>35.494</v>
      </c>
      <c r="I532" s="192"/>
      <c r="J532" s="193">
        <f>ROUND(I532*H532,2)</f>
        <v>0</v>
      </c>
      <c r="K532" s="189" t="s">
        <v>147</v>
      </c>
      <c r="L532" s="40"/>
      <c r="M532" s="194" t="s">
        <v>1</v>
      </c>
      <c r="N532" s="195" t="s">
        <v>42</v>
      </c>
      <c r="O532" s="72"/>
      <c r="P532" s="196">
        <f>O532*H532</f>
        <v>0</v>
      </c>
      <c r="Q532" s="196">
        <v>0</v>
      </c>
      <c r="R532" s="196">
        <f>Q532*H532</f>
        <v>0</v>
      </c>
      <c r="S532" s="196">
        <v>0</v>
      </c>
      <c r="T532" s="197">
        <f>S532*H532</f>
        <v>0</v>
      </c>
      <c r="U532" s="35"/>
      <c r="V532" s="35"/>
      <c r="W532" s="35"/>
      <c r="X532" s="35"/>
      <c r="Y532" s="35"/>
      <c r="Z532" s="35"/>
      <c r="AA532" s="35"/>
      <c r="AB532" s="35"/>
      <c r="AC532" s="35"/>
      <c r="AD532" s="35"/>
      <c r="AE532" s="35"/>
      <c r="AR532" s="198" t="s">
        <v>148</v>
      </c>
      <c r="AT532" s="198" t="s">
        <v>143</v>
      </c>
      <c r="AU532" s="198" t="s">
        <v>87</v>
      </c>
      <c r="AY532" s="18" t="s">
        <v>141</v>
      </c>
      <c r="BE532" s="199">
        <f>IF(N532="základní",J532,0)</f>
        <v>0</v>
      </c>
      <c r="BF532" s="199">
        <f>IF(N532="snížená",J532,0)</f>
        <v>0</v>
      </c>
      <c r="BG532" s="199">
        <f>IF(N532="zákl. přenesená",J532,0)</f>
        <v>0</v>
      </c>
      <c r="BH532" s="199">
        <f>IF(N532="sníž. přenesená",J532,0)</f>
        <v>0</v>
      </c>
      <c r="BI532" s="199">
        <f>IF(N532="nulová",J532,0)</f>
        <v>0</v>
      </c>
      <c r="BJ532" s="18" t="s">
        <v>85</v>
      </c>
      <c r="BK532" s="199">
        <f>ROUND(I532*H532,2)</f>
        <v>0</v>
      </c>
      <c r="BL532" s="18" t="s">
        <v>148</v>
      </c>
      <c r="BM532" s="198" t="s">
        <v>654</v>
      </c>
    </row>
    <row r="533" spans="1:65" s="2" customFormat="1" ht="29.25">
      <c r="A533" s="35"/>
      <c r="B533" s="36"/>
      <c r="C533" s="37"/>
      <c r="D533" s="200" t="s">
        <v>150</v>
      </c>
      <c r="E533" s="37"/>
      <c r="F533" s="201" t="s">
        <v>653</v>
      </c>
      <c r="G533" s="37"/>
      <c r="H533" s="37"/>
      <c r="I533" s="202"/>
      <c r="J533" s="37"/>
      <c r="K533" s="37"/>
      <c r="L533" s="40"/>
      <c r="M533" s="203"/>
      <c r="N533" s="204"/>
      <c r="O533" s="72"/>
      <c r="P533" s="72"/>
      <c r="Q533" s="72"/>
      <c r="R533" s="72"/>
      <c r="S533" s="72"/>
      <c r="T533" s="73"/>
      <c r="U533" s="35"/>
      <c r="V533" s="35"/>
      <c r="W533" s="35"/>
      <c r="X533" s="35"/>
      <c r="Y533" s="35"/>
      <c r="Z533" s="35"/>
      <c r="AA533" s="35"/>
      <c r="AB533" s="35"/>
      <c r="AC533" s="35"/>
      <c r="AD533" s="35"/>
      <c r="AE533" s="35"/>
      <c r="AT533" s="18" t="s">
        <v>150</v>
      </c>
      <c r="AU533" s="18" t="s">
        <v>87</v>
      </c>
    </row>
    <row r="534" spans="1:65" s="14" customFormat="1" ht="11.25">
      <c r="B534" s="215"/>
      <c r="C534" s="216"/>
      <c r="D534" s="200" t="s">
        <v>152</v>
      </c>
      <c r="E534" s="217" t="s">
        <v>1</v>
      </c>
      <c r="F534" s="218" t="s">
        <v>655</v>
      </c>
      <c r="G534" s="216"/>
      <c r="H534" s="219">
        <v>35.494</v>
      </c>
      <c r="I534" s="220"/>
      <c r="J534" s="216"/>
      <c r="K534" s="216"/>
      <c r="L534" s="221"/>
      <c r="M534" s="222"/>
      <c r="N534" s="223"/>
      <c r="O534" s="223"/>
      <c r="P534" s="223"/>
      <c r="Q534" s="223"/>
      <c r="R534" s="223"/>
      <c r="S534" s="223"/>
      <c r="T534" s="224"/>
      <c r="AT534" s="225" t="s">
        <v>152</v>
      </c>
      <c r="AU534" s="225" t="s">
        <v>87</v>
      </c>
      <c r="AV534" s="14" t="s">
        <v>87</v>
      </c>
      <c r="AW534" s="14" t="s">
        <v>34</v>
      </c>
      <c r="AX534" s="14" t="s">
        <v>85</v>
      </c>
      <c r="AY534" s="225" t="s">
        <v>141</v>
      </c>
    </row>
    <row r="535" spans="1:65" s="2" customFormat="1" ht="33" customHeight="1">
      <c r="A535" s="35"/>
      <c r="B535" s="36"/>
      <c r="C535" s="187" t="s">
        <v>656</v>
      </c>
      <c r="D535" s="187" t="s">
        <v>143</v>
      </c>
      <c r="E535" s="188" t="s">
        <v>657</v>
      </c>
      <c r="F535" s="189" t="s">
        <v>658</v>
      </c>
      <c r="G535" s="190" t="s">
        <v>196</v>
      </c>
      <c r="H535" s="191">
        <v>35.494</v>
      </c>
      <c r="I535" s="192"/>
      <c r="J535" s="193">
        <f>ROUND(I535*H535,2)</f>
        <v>0</v>
      </c>
      <c r="K535" s="189" t="s">
        <v>147</v>
      </c>
      <c r="L535" s="40"/>
      <c r="M535" s="194" t="s">
        <v>1</v>
      </c>
      <c r="N535" s="195" t="s">
        <v>42</v>
      </c>
      <c r="O535" s="72"/>
      <c r="P535" s="196">
        <f>O535*H535</f>
        <v>0</v>
      </c>
      <c r="Q535" s="196">
        <v>0</v>
      </c>
      <c r="R535" s="196">
        <f>Q535*H535</f>
        <v>0</v>
      </c>
      <c r="S535" s="196">
        <v>0</v>
      </c>
      <c r="T535" s="197">
        <f>S535*H535</f>
        <v>0</v>
      </c>
      <c r="U535" s="35"/>
      <c r="V535" s="35"/>
      <c r="W535" s="35"/>
      <c r="X535" s="35"/>
      <c r="Y535" s="35"/>
      <c r="Z535" s="35"/>
      <c r="AA535" s="35"/>
      <c r="AB535" s="35"/>
      <c r="AC535" s="35"/>
      <c r="AD535" s="35"/>
      <c r="AE535" s="35"/>
      <c r="AR535" s="198" t="s">
        <v>148</v>
      </c>
      <c r="AT535" s="198" t="s">
        <v>143</v>
      </c>
      <c r="AU535" s="198" t="s">
        <v>87</v>
      </c>
      <c r="AY535" s="18" t="s">
        <v>141</v>
      </c>
      <c r="BE535" s="199">
        <f>IF(N535="základní",J535,0)</f>
        <v>0</v>
      </c>
      <c r="BF535" s="199">
        <f>IF(N535="snížená",J535,0)</f>
        <v>0</v>
      </c>
      <c r="BG535" s="199">
        <f>IF(N535="zákl. přenesená",J535,0)</f>
        <v>0</v>
      </c>
      <c r="BH535" s="199">
        <f>IF(N535="sníž. přenesená",J535,0)</f>
        <v>0</v>
      </c>
      <c r="BI535" s="199">
        <f>IF(N535="nulová",J535,0)</f>
        <v>0</v>
      </c>
      <c r="BJ535" s="18" t="s">
        <v>85</v>
      </c>
      <c r="BK535" s="199">
        <f>ROUND(I535*H535,2)</f>
        <v>0</v>
      </c>
      <c r="BL535" s="18" t="s">
        <v>148</v>
      </c>
      <c r="BM535" s="198" t="s">
        <v>659</v>
      </c>
    </row>
    <row r="536" spans="1:65" s="2" customFormat="1" ht="19.5">
      <c r="A536" s="35"/>
      <c r="B536" s="36"/>
      <c r="C536" s="37"/>
      <c r="D536" s="200" t="s">
        <v>150</v>
      </c>
      <c r="E536" s="37"/>
      <c r="F536" s="201" t="s">
        <v>658</v>
      </c>
      <c r="G536" s="37"/>
      <c r="H536" s="37"/>
      <c r="I536" s="202"/>
      <c r="J536" s="37"/>
      <c r="K536" s="37"/>
      <c r="L536" s="40"/>
      <c r="M536" s="203"/>
      <c r="N536" s="204"/>
      <c r="O536" s="72"/>
      <c r="P536" s="72"/>
      <c r="Q536" s="72"/>
      <c r="R536" s="72"/>
      <c r="S536" s="72"/>
      <c r="T536" s="73"/>
      <c r="U536" s="35"/>
      <c r="V536" s="35"/>
      <c r="W536" s="35"/>
      <c r="X536" s="35"/>
      <c r="Y536" s="35"/>
      <c r="Z536" s="35"/>
      <c r="AA536" s="35"/>
      <c r="AB536" s="35"/>
      <c r="AC536" s="35"/>
      <c r="AD536" s="35"/>
      <c r="AE536" s="35"/>
      <c r="AT536" s="18" t="s">
        <v>150</v>
      </c>
      <c r="AU536" s="18" t="s">
        <v>87</v>
      </c>
    </row>
    <row r="537" spans="1:65" s="14" customFormat="1" ht="11.25">
      <c r="B537" s="215"/>
      <c r="C537" s="216"/>
      <c r="D537" s="200" t="s">
        <v>152</v>
      </c>
      <c r="E537" s="217" t="s">
        <v>1</v>
      </c>
      <c r="F537" s="218" t="s">
        <v>655</v>
      </c>
      <c r="G537" s="216"/>
      <c r="H537" s="219">
        <v>35.494</v>
      </c>
      <c r="I537" s="220"/>
      <c r="J537" s="216"/>
      <c r="K537" s="216"/>
      <c r="L537" s="221"/>
      <c r="M537" s="222"/>
      <c r="N537" s="223"/>
      <c r="O537" s="223"/>
      <c r="P537" s="223"/>
      <c r="Q537" s="223"/>
      <c r="R537" s="223"/>
      <c r="S537" s="223"/>
      <c r="T537" s="224"/>
      <c r="AT537" s="225" t="s">
        <v>152</v>
      </c>
      <c r="AU537" s="225" t="s">
        <v>87</v>
      </c>
      <c r="AV537" s="14" t="s">
        <v>87</v>
      </c>
      <c r="AW537" s="14" t="s">
        <v>34</v>
      </c>
      <c r="AX537" s="14" t="s">
        <v>85</v>
      </c>
      <c r="AY537" s="225" t="s">
        <v>141</v>
      </c>
    </row>
    <row r="538" spans="1:65" s="2" customFormat="1" ht="44.25" customHeight="1">
      <c r="A538" s="35"/>
      <c r="B538" s="36"/>
      <c r="C538" s="187" t="s">
        <v>660</v>
      </c>
      <c r="D538" s="187" t="s">
        <v>143</v>
      </c>
      <c r="E538" s="188" t="s">
        <v>661</v>
      </c>
      <c r="F538" s="189" t="s">
        <v>662</v>
      </c>
      <c r="G538" s="190" t="s">
        <v>196</v>
      </c>
      <c r="H538" s="191">
        <v>674.38599999999997</v>
      </c>
      <c r="I538" s="192"/>
      <c r="J538" s="193">
        <f>ROUND(I538*H538,2)</f>
        <v>0</v>
      </c>
      <c r="K538" s="189" t="s">
        <v>147</v>
      </c>
      <c r="L538" s="40"/>
      <c r="M538" s="194" t="s">
        <v>1</v>
      </c>
      <c r="N538" s="195" t="s">
        <v>42</v>
      </c>
      <c r="O538" s="72"/>
      <c r="P538" s="196">
        <f>O538*H538</f>
        <v>0</v>
      </c>
      <c r="Q538" s="196">
        <v>0</v>
      </c>
      <c r="R538" s="196">
        <f>Q538*H538</f>
        <v>0</v>
      </c>
      <c r="S538" s="196">
        <v>0</v>
      </c>
      <c r="T538" s="197">
        <f>S538*H538</f>
        <v>0</v>
      </c>
      <c r="U538" s="35"/>
      <c r="V538" s="35"/>
      <c r="W538" s="35"/>
      <c r="X538" s="35"/>
      <c r="Y538" s="35"/>
      <c r="Z538" s="35"/>
      <c r="AA538" s="35"/>
      <c r="AB538" s="35"/>
      <c r="AC538" s="35"/>
      <c r="AD538" s="35"/>
      <c r="AE538" s="35"/>
      <c r="AR538" s="198" t="s">
        <v>148</v>
      </c>
      <c r="AT538" s="198" t="s">
        <v>143</v>
      </c>
      <c r="AU538" s="198" t="s">
        <v>87</v>
      </c>
      <c r="AY538" s="18" t="s">
        <v>141</v>
      </c>
      <c r="BE538" s="199">
        <f>IF(N538="základní",J538,0)</f>
        <v>0</v>
      </c>
      <c r="BF538" s="199">
        <f>IF(N538="snížená",J538,0)</f>
        <v>0</v>
      </c>
      <c r="BG538" s="199">
        <f>IF(N538="zákl. přenesená",J538,0)</f>
        <v>0</v>
      </c>
      <c r="BH538" s="199">
        <f>IF(N538="sníž. přenesená",J538,0)</f>
        <v>0</v>
      </c>
      <c r="BI538" s="199">
        <f>IF(N538="nulová",J538,0)</f>
        <v>0</v>
      </c>
      <c r="BJ538" s="18" t="s">
        <v>85</v>
      </c>
      <c r="BK538" s="199">
        <f>ROUND(I538*H538,2)</f>
        <v>0</v>
      </c>
      <c r="BL538" s="18" t="s">
        <v>148</v>
      </c>
      <c r="BM538" s="198" t="s">
        <v>663</v>
      </c>
    </row>
    <row r="539" spans="1:65" s="2" customFormat="1" ht="29.25">
      <c r="A539" s="35"/>
      <c r="B539" s="36"/>
      <c r="C539" s="37"/>
      <c r="D539" s="200" t="s">
        <v>150</v>
      </c>
      <c r="E539" s="37"/>
      <c r="F539" s="201" t="s">
        <v>662</v>
      </c>
      <c r="G539" s="37"/>
      <c r="H539" s="37"/>
      <c r="I539" s="202"/>
      <c r="J539" s="37"/>
      <c r="K539" s="37"/>
      <c r="L539" s="40"/>
      <c r="M539" s="203"/>
      <c r="N539" s="204"/>
      <c r="O539" s="72"/>
      <c r="P539" s="72"/>
      <c r="Q539" s="72"/>
      <c r="R539" s="72"/>
      <c r="S539" s="72"/>
      <c r="T539" s="73"/>
      <c r="U539" s="35"/>
      <c r="V539" s="35"/>
      <c r="W539" s="35"/>
      <c r="X539" s="35"/>
      <c r="Y539" s="35"/>
      <c r="Z539" s="35"/>
      <c r="AA539" s="35"/>
      <c r="AB539" s="35"/>
      <c r="AC539" s="35"/>
      <c r="AD539" s="35"/>
      <c r="AE539" s="35"/>
      <c r="AT539" s="18" t="s">
        <v>150</v>
      </c>
      <c r="AU539" s="18" t="s">
        <v>87</v>
      </c>
    </row>
    <row r="540" spans="1:65" s="14" customFormat="1" ht="11.25">
      <c r="B540" s="215"/>
      <c r="C540" s="216"/>
      <c r="D540" s="200" t="s">
        <v>152</v>
      </c>
      <c r="E540" s="217" t="s">
        <v>1</v>
      </c>
      <c r="F540" s="218" t="s">
        <v>664</v>
      </c>
      <c r="G540" s="216"/>
      <c r="H540" s="219">
        <v>674.38599999999997</v>
      </c>
      <c r="I540" s="220"/>
      <c r="J540" s="216"/>
      <c r="K540" s="216"/>
      <c r="L540" s="221"/>
      <c r="M540" s="222"/>
      <c r="N540" s="223"/>
      <c r="O540" s="223"/>
      <c r="P540" s="223"/>
      <c r="Q540" s="223"/>
      <c r="R540" s="223"/>
      <c r="S540" s="223"/>
      <c r="T540" s="224"/>
      <c r="AT540" s="225" t="s">
        <v>152</v>
      </c>
      <c r="AU540" s="225" t="s">
        <v>87</v>
      </c>
      <c r="AV540" s="14" t="s">
        <v>87</v>
      </c>
      <c r="AW540" s="14" t="s">
        <v>34</v>
      </c>
      <c r="AX540" s="14" t="s">
        <v>77</v>
      </c>
      <c r="AY540" s="225" t="s">
        <v>141</v>
      </c>
    </row>
    <row r="541" spans="1:65" s="16" customFormat="1" ht="11.25">
      <c r="B541" s="237"/>
      <c r="C541" s="238"/>
      <c r="D541" s="200" t="s">
        <v>152</v>
      </c>
      <c r="E541" s="239" t="s">
        <v>1</v>
      </c>
      <c r="F541" s="240" t="s">
        <v>174</v>
      </c>
      <c r="G541" s="238"/>
      <c r="H541" s="241">
        <v>674.38599999999997</v>
      </c>
      <c r="I541" s="242"/>
      <c r="J541" s="238"/>
      <c r="K541" s="238"/>
      <c r="L541" s="243"/>
      <c r="M541" s="244"/>
      <c r="N541" s="245"/>
      <c r="O541" s="245"/>
      <c r="P541" s="245"/>
      <c r="Q541" s="245"/>
      <c r="R541" s="245"/>
      <c r="S541" s="245"/>
      <c r="T541" s="246"/>
      <c r="AT541" s="247" t="s">
        <v>152</v>
      </c>
      <c r="AU541" s="247" t="s">
        <v>87</v>
      </c>
      <c r="AV541" s="16" t="s">
        <v>148</v>
      </c>
      <c r="AW541" s="16" t="s">
        <v>34</v>
      </c>
      <c r="AX541" s="16" t="s">
        <v>85</v>
      </c>
      <c r="AY541" s="247" t="s">
        <v>141</v>
      </c>
    </row>
    <row r="542" spans="1:65" s="2" customFormat="1" ht="44.25" customHeight="1">
      <c r="A542" s="35"/>
      <c r="B542" s="36"/>
      <c r="C542" s="187" t="s">
        <v>665</v>
      </c>
      <c r="D542" s="187" t="s">
        <v>143</v>
      </c>
      <c r="E542" s="188" t="s">
        <v>666</v>
      </c>
      <c r="F542" s="189" t="s">
        <v>667</v>
      </c>
      <c r="G542" s="190" t="s">
        <v>196</v>
      </c>
      <c r="H542" s="191">
        <v>35.494</v>
      </c>
      <c r="I542" s="192"/>
      <c r="J542" s="193">
        <f>ROUND(I542*H542,2)</f>
        <v>0</v>
      </c>
      <c r="K542" s="189" t="s">
        <v>147</v>
      </c>
      <c r="L542" s="40"/>
      <c r="M542" s="194" t="s">
        <v>1</v>
      </c>
      <c r="N542" s="195" t="s">
        <v>42</v>
      </c>
      <c r="O542" s="72"/>
      <c r="P542" s="196">
        <f>O542*H542</f>
        <v>0</v>
      </c>
      <c r="Q542" s="196">
        <v>0</v>
      </c>
      <c r="R542" s="196">
        <f>Q542*H542</f>
        <v>0</v>
      </c>
      <c r="S542" s="196">
        <v>0</v>
      </c>
      <c r="T542" s="197">
        <f>S542*H542</f>
        <v>0</v>
      </c>
      <c r="U542" s="35"/>
      <c r="V542" s="35"/>
      <c r="W542" s="35"/>
      <c r="X542" s="35"/>
      <c r="Y542" s="35"/>
      <c r="Z542" s="35"/>
      <c r="AA542" s="35"/>
      <c r="AB542" s="35"/>
      <c r="AC542" s="35"/>
      <c r="AD542" s="35"/>
      <c r="AE542" s="35"/>
      <c r="AR542" s="198" t="s">
        <v>148</v>
      </c>
      <c r="AT542" s="198" t="s">
        <v>143</v>
      </c>
      <c r="AU542" s="198" t="s">
        <v>87</v>
      </c>
      <c r="AY542" s="18" t="s">
        <v>141</v>
      </c>
      <c r="BE542" s="199">
        <f>IF(N542="základní",J542,0)</f>
        <v>0</v>
      </c>
      <c r="BF542" s="199">
        <f>IF(N542="snížená",J542,0)</f>
        <v>0</v>
      </c>
      <c r="BG542" s="199">
        <f>IF(N542="zákl. přenesená",J542,0)</f>
        <v>0</v>
      </c>
      <c r="BH542" s="199">
        <f>IF(N542="sníž. přenesená",J542,0)</f>
        <v>0</v>
      </c>
      <c r="BI542" s="199">
        <f>IF(N542="nulová",J542,0)</f>
        <v>0</v>
      </c>
      <c r="BJ542" s="18" t="s">
        <v>85</v>
      </c>
      <c r="BK542" s="199">
        <f>ROUND(I542*H542,2)</f>
        <v>0</v>
      </c>
      <c r="BL542" s="18" t="s">
        <v>148</v>
      </c>
      <c r="BM542" s="198" t="s">
        <v>668</v>
      </c>
    </row>
    <row r="543" spans="1:65" s="2" customFormat="1" ht="29.25">
      <c r="A543" s="35"/>
      <c r="B543" s="36"/>
      <c r="C543" s="37"/>
      <c r="D543" s="200" t="s">
        <v>150</v>
      </c>
      <c r="E543" s="37"/>
      <c r="F543" s="201" t="s">
        <v>667</v>
      </c>
      <c r="G543" s="37"/>
      <c r="H543" s="37"/>
      <c r="I543" s="202"/>
      <c r="J543" s="37"/>
      <c r="K543" s="37"/>
      <c r="L543" s="40"/>
      <c r="M543" s="203"/>
      <c r="N543" s="204"/>
      <c r="O543" s="72"/>
      <c r="P543" s="72"/>
      <c r="Q543" s="72"/>
      <c r="R543" s="72"/>
      <c r="S543" s="72"/>
      <c r="T543" s="73"/>
      <c r="U543" s="35"/>
      <c r="V543" s="35"/>
      <c r="W543" s="35"/>
      <c r="X543" s="35"/>
      <c r="Y543" s="35"/>
      <c r="Z543" s="35"/>
      <c r="AA543" s="35"/>
      <c r="AB543" s="35"/>
      <c r="AC543" s="35"/>
      <c r="AD543" s="35"/>
      <c r="AE543" s="35"/>
      <c r="AT543" s="18" t="s">
        <v>150</v>
      </c>
      <c r="AU543" s="18" t="s">
        <v>87</v>
      </c>
    </row>
    <row r="544" spans="1:65" s="14" customFormat="1" ht="11.25">
      <c r="B544" s="215"/>
      <c r="C544" s="216"/>
      <c r="D544" s="200" t="s">
        <v>152</v>
      </c>
      <c r="E544" s="217" t="s">
        <v>1</v>
      </c>
      <c r="F544" s="218" t="s">
        <v>655</v>
      </c>
      <c r="G544" s="216"/>
      <c r="H544" s="219">
        <v>35.494</v>
      </c>
      <c r="I544" s="220"/>
      <c r="J544" s="216"/>
      <c r="K544" s="216"/>
      <c r="L544" s="221"/>
      <c r="M544" s="222"/>
      <c r="N544" s="223"/>
      <c r="O544" s="223"/>
      <c r="P544" s="223"/>
      <c r="Q544" s="223"/>
      <c r="R544" s="223"/>
      <c r="S544" s="223"/>
      <c r="T544" s="224"/>
      <c r="AT544" s="225" t="s">
        <v>152</v>
      </c>
      <c r="AU544" s="225" t="s">
        <v>87</v>
      </c>
      <c r="AV544" s="14" t="s">
        <v>87</v>
      </c>
      <c r="AW544" s="14" t="s">
        <v>34</v>
      </c>
      <c r="AX544" s="14" t="s">
        <v>77</v>
      </c>
      <c r="AY544" s="225" t="s">
        <v>141</v>
      </c>
    </row>
    <row r="545" spans="1:65" s="16" customFormat="1" ht="11.25">
      <c r="B545" s="237"/>
      <c r="C545" s="238"/>
      <c r="D545" s="200" t="s">
        <v>152</v>
      </c>
      <c r="E545" s="239" t="s">
        <v>1</v>
      </c>
      <c r="F545" s="240" t="s">
        <v>174</v>
      </c>
      <c r="G545" s="238"/>
      <c r="H545" s="241">
        <v>35.494</v>
      </c>
      <c r="I545" s="242"/>
      <c r="J545" s="238"/>
      <c r="K545" s="238"/>
      <c r="L545" s="243"/>
      <c r="M545" s="244"/>
      <c r="N545" s="245"/>
      <c r="O545" s="245"/>
      <c r="P545" s="245"/>
      <c r="Q545" s="245"/>
      <c r="R545" s="245"/>
      <c r="S545" s="245"/>
      <c r="T545" s="246"/>
      <c r="AT545" s="247" t="s">
        <v>152</v>
      </c>
      <c r="AU545" s="247" t="s">
        <v>87</v>
      </c>
      <c r="AV545" s="16" t="s">
        <v>148</v>
      </c>
      <c r="AW545" s="16" t="s">
        <v>34</v>
      </c>
      <c r="AX545" s="16" t="s">
        <v>85</v>
      </c>
      <c r="AY545" s="247" t="s">
        <v>141</v>
      </c>
    </row>
    <row r="546" spans="1:65" s="2" customFormat="1" ht="24.2" customHeight="1">
      <c r="A546" s="35"/>
      <c r="B546" s="36"/>
      <c r="C546" s="187" t="s">
        <v>669</v>
      </c>
      <c r="D546" s="187" t="s">
        <v>143</v>
      </c>
      <c r="E546" s="188" t="s">
        <v>670</v>
      </c>
      <c r="F546" s="189" t="s">
        <v>671</v>
      </c>
      <c r="G546" s="190" t="s">
        <v>540</v>
      </c>
      <c r="H546" s="191">
        <v>1</v>
      </c>
      <c r="I546" s="192"/>
      <c r="J546" s="193">
        <f>ROUND(I546*H546,2)</f>
        <v>0</v>
      </c>
      <c r="K546" s="189" t="s">
        <v>222</v>
      </c>
      <c r="L546" s="40"/>
      <c r="M546" s="194" t="s">
        <v>1</v>
      </c>
      <c r="N546" s="195" t="s">
        <v>42</v>
      </c>
      <c r="O546" s="72"/>
      <c r="P546" s="196">
        <f>O546*H546</f>
        <v>0</v>
      </c>
      <c r="Q546" s="196">
        <v>0</v>
      </c>
      <c r="R546" s="196">
        <f>Q546*H546</f>
        <v>0</v>
      </c>
      <c r="S546" s="196">
        <v>0</v>
      </c>
      <c r="T546" s="197">
        <f>S546*H546</f>
        <v>0</v>
      </c>
      <c r="U546" s="35"/>
      <c r="V546" s="35"/>
      <c r="W546" s="35"/>
      <c r="X546" s="35"/>
      <c r="Y546" s="35"/>
      <c r="Z546" s="35"/>
      <c r="AA546" s="35"/>
      <c r="AB546" s="35"/>
      <c r="AC546" s="35"/>
      <c r="AD546" s="35"/>
      <c r="AE546" s="35"/>
      <c r="AR546" s="198" t="s">
        <v>148</v>
      </c>
      <c r="AT546" s="198" t="s">
        <v>143</v>
      </c>
      <c r="AU546" s="198" t="s">
        <v>87</v>
      </c>
      <c r="AY546" s="18" t="s">
        <v>141</v>
      </c>
      <c r="BE546" s="199">
        <f>IF(N546="základní",J546,0)</f>
        <v>0</v>
      </c>
      <c r="BF546" s="199">
        <f>IF(N546="snížená",J546,0)</f>
        <v>0</v>
      </c>
      <c r="BG546" s="199">
        <f>IF(N546="zákl. přenesená",J546,0)</f>
        <v>0</v>
      </c>
      <c r="BH546" s="199">
        <f>IF(N546="sníž. přenesená",J546,0)</f>
        <v>0</v>
      </c>
      <c r="BI546" s="199">
        <f>IF(N546="nulová",J546,0)</f>
        <v>0</v>
      </c>
      <c r="BJ546" s="18" t="s">
        <v>85</v>
      </c>
      <c r="BK546" s="199">
        <f>ROUND(I546*H546,2)</f>
        <v>0</v>
      </c>
      <c r="BL546" s="18" t="s">
        <v>148</v>
      </c>
      <c r="BM546" s="198" t="s">
        <v>672</v>
      </c>
    </row>
    <row r="547" spans="1:65" s="2" customFormat="1" ht="11.25">
      <c r="A547" s="35"/>
      <c r="B547" s="36"/>
      <c r="C547" s="37"/>
      <c r="D547" s="200" t="s">
        <v>150</v>
      </c>
      <c r="E547" s="37"/>
      <c r="F547" s="201" t="s">
        <v>671</v>
      </c>
      <c r="G547" s="37"/>
      <c r="H547" s="37"/>
      <c r="I547" s="202"/>
      <c r="J547" s="37"/>
      <c r="K547" s="37"/>
      <c r="L547" s="40"/>
      <c r="M547" s="203"/>
      <c r="N547" s="204"/>
      <c r="O547" s="72"/>
      <c r="P547" s="72"/>
      <c r="Q547" s="72"/>
      <c r="R547" s="72"/>
      <c r="S547" s="72"/>
      <c r="T547" s="73"/>
      <c r="U547" s="35"/>
      <c r="V547" s="35"/>
      <c r="W547" s="35"/>
      <c r="X547" s="35"/>
      <c r="Y547" s="35"/>
      <c r="Z547" s="35"/>
      <c r="AA547" s="35"/>
      <c r="AB547" s="35"/>
      <c r="AC547" s="35"/>
      <c r="AD547" s="35"/>
      <c r="AE547" s="35"/>
      <c r="AT547" s="18" t="s">
        <v>150</v>
      </c>
      <c r="AU547" s="18" t="s">
        <v>87</v>
      </c>
    </row>
    <row r="548" spans="1:65" s="13" customFormat="1" ht="11.25">
      <c r="B548" s="205"/>
      <c r="C548" s="206"/>
      <c r="D548" s="200" t="s">
        <v>152</v>
      </c>
      <c r="E548" s="207" t="s">
        <v>1</v>
      </c>
      <c r="F548" s="208" t="s">
        <v>673</v>
      </c>
      <c r="G548" s="206"/>
      <c r="H548" s="207" t="s">
        <v>1</v>
      </c>
      <c r="I548" s="209"/>
      <c r="J548" s="206"/>
      <c r="K548" s="206"/>
      <c r="L548" s="210"/>
      <c r="M548" s="211"/>
      <c r="N548" s="212"/>
      <c r="O548" s="212"/>
      <c r="P548" s="212"/>
      <c r="Q548" s="212"/>
      <c r="R548" s="212"/>
      <c r="S548" s="212"/>
      <c r="T548" s="213"/>
      <c r="AT548" s="214" t="s">
        <v>152</v>
      </c>
      <c r="AU548" s="214" t="s">
        <v>87</v>
      </c>
      <c r="AV548" s="13" t="s">
        <v>85</v>
      </c>
      <c r="AW548" s="13" t="s">
        <v>34</v>
      </c>
      <c r="AX548" s="13" t="s">
        <v>77</v>
      </c>
      <c r="AY548" s="214" t="s">
        <v>141</v>
      </c>
    </row>
    <row r="549" spans="1:65" s="14" customFormat="1" ht="11.25">
      <c r="B549" s="215"/>
      <c r="C549" s="216"/>
      <c r="D549" s="200" t="s">
        <v>152</v>
      </c>
      <c r="E549" s="217" t="s">
        <v>1</v>
      </c>
      <c r="F549" s="218" t="s">
        <v>85</v>
      </c>
      <c r="G549" s="216"/>
      <c r="H549" s="219">
        <v>1</v>
      </c>
      <c r="I549" s="220"/>
      <c r="J549" s="216"/>
      <c r="K549" s="216"/>
      <c r="L549" s="221"/>
      <c r="M549" s="222"/>
      <c r="N549" s="223"/>
      <c r="O549" s="223"/>
      <c r="P549" s="223"/>
      <c r="Q549" s="223"/>
      <c r="R549" s="223"/>
      <c r="S549" s="223"/>
      <c r="T549" s="224"/>
      <c r="AT549" s="225" t="s">
        <v>152</v>
      </c>
      <c r="AU549" s="225" t="s">
        <v>87</v>
      </c>
      <c r="AV549" s="14" t="s">
        <v>87</v>
      </c>
      <c r="AW549" s="14" t="s">
        <v>34</v>
      </c>
      <c r="AX549" s="14" t="s">
        <v>77</v>
      </c>
      <c r="AY549" s="225" t="s">
        <v>141</v>
      </c>
    </row>
    <row r="550" spans="1:65" s="16" customFormat="1" ht="11.25">
      <c r="B550" s="237"/>
      <c r="C550" s="238"/>
      <c r="D550" s="200" t="s">
        <v>152</v>
      </c>
      <c r="E550" s="239" t="s">
        <v>1</v>
      </c>
      <c r="F550" s="240" t="s">
        <v>174</v>
      </c>
      <c r="G550" s="238"/>
      <c r="H550" s="241">
        <v>1</v>
      </c>
      <c r="I550" s="242"/>
      <c r="J550" s="238"/>
      <c r="K550" s="238"/>
      <c r="L550" s="243"/>
      <c r="M550" s="244"/>
      <c r="N550" s="245"/>
      <c r="O550" s="245"/>
      <c r="P550" s="245"/>
      <c r="Q550" s="245"/>
      <c r="R550" s="245"/>
      <c r="S550" s="245"/>
      <c r="T550" s="246"/>
      <c r="AT550" s="247" t="s">
        <v>152</v>
      </c>
      <c r="AU550" s="247" t="s">
        <v>87</v>
      </c>
      <c r="AV550" s="16" t="s">
        <v>148</v>
      </c>
      <c r="AW550" s="16" t="s">
        <v>34</v>
      </c>
      <c r="AX550" s="16" t="s">
        <v>85</v>
      </c>
      <c r="AY550" s="247" t="s">
        <v>141</v>
      </c>
    </row>
    <row r="551" spans="1:65" s="2" customFormat="1" ht="24.2" customHeight="1">
      <c r="A551" s="35"/>
      <c r="B551" s="36"/>
      <c r="C551" s="187" t="s">
        <v>674</v>
      </c>
      <c r="D551" s="187" t="s">
        <v>143</v>
      </c>
      <c r="E551" s="188" t="s">
        <v>675</v>
      </c>
      <c r="F551" s="189" t="s">
        <v>676</v>
      </c>
      <c r="G551" s="190" t="s">
        <v>540</v>
      </c>
      <c r="H551" s="191">
        <v>1</v>
      </c>
      <c r="I551" s="192"/>
      <c r="J551" s="193">
        <f>ROUND(I551*H551,2)</f>
        <v>0</v>
      </c>
      <c r="K551" s="189" t="s">
        <v>222</v>
      </c>
      <c r="L551" s="40"/>
      <c r="M551" s="194" t="s">
        <v>1</v>
      </c>
      <c r="N551" s="195" t="s">
        <v>42</v>
      </c>
      <c r="O551" s="72"/>
      <c r="P551" s="196">
        <f>O551*H551</f>
        <v>0</v>
      </c>
      <c r="Q551" s="196">
        <v>0</v>
      </c>
      <c r="R551" s="196">
        <f>Q551*H551</f>
        <v>0</v>
      </c>
      <c r="S551" s="196">
        <v>0</v>
      </c>
      <c r="T551" s="197">
        <f>S551*H551</f>
        <v>0</v>
      </c>
      <c r="U551" s="35"/>
      <c r="V551" s="35"/>
      <c r="W551" s="35"/>
      <c r="X551" s="35"/>
      <c r="Y551" s="35"/>
      <c r="Z551" s="35"/>
      <c r="AA551" s="35"/>
      <c r="AB551" s="35"/>
      <c r="AC551" s="35"/>
      <c r="AD551" s="35"/>
      <c r="AE551" s="35"/>
      <c r="AR551" s="198" t="s">
        <v>148</v>
      </c>
      <c r="AT551" s="198" t="s">
        <v>143</v>
      </c>
      <c r="AU551" s="198" t="s">
        <v>87</v>
      </c>
      <c r="AY551" s="18" t="s">
        <v>141</v>
      </c>
      <c r="BE551" s="199">
        <f>IF(N551="základní",J551,0)</f>
        <v>0</v>
      </c>
      <c r="BF551" s="199">
        <f>IF(N551="snížená",J551,0)</f>
        <v>0</v>
      </c>
      <c r="BG551" s="199">
        <f>IF(N551="zákl. přenesená",J551,0)</f>
        <v>0</v>
      </c>
      <c r="BH551" s="199">
        <f>IF(N551="sníž. přenesená",J551,0)</f>
        <v>0</v>
      </c>
      <c r="BI551" s="199">
        <f>IF(N551="nulová",J551,0)</f>
        <v>0</v>
      </c>
      <c r="BJ551" s="18" t="s">
        <v>85</v>
      </c>
      <c r="BK551" s="199">
        <f>ROUND(I551*H551,2)</f>
        <v>0</v>
      </c>
      <c r="BL551" s="18" t="s">
        <v>148</v>
      </c>
      <c r="BM551" s="198" t="s">
        <v>677</v>
      </c>
    </row>
    <row r="552" spans="1:65" s="2" customFormat="1" ht="11.25">
      <c r="A552" s="35"/>
      <c r="B552" s="36"/>
      <c r="C552" s="37"/>
      <c r="D552" s="200" t="s">
        <v>150</v>
      </c>
      <c r="E552" s="37"/>
      <c r="F552" s="201" t="s">
        <v>676</v>
      </c>
      <c r="G552" s="37"/>
      <c r="H552" s="37"/>
      <c r="I552" s="202"/>
      <c r="J552" s="37"/>
      <c r="K552" s="37"/>
      <c r="L552" s="40"/>
      <c r="M552" s="203"/>
      <c r="N552" s="204"/>
      <c r="O552" s="72"/>
      <c r="P552" s="72"/>
      <c r="Q552" s="72"/>
      <c r="R552" s="72"/>
      <c r="S552" s="72"/>
      <c r="T552" s="73"/>
      <c r="U552" s="35"/>
      <c r="V552" s="35"/>
      <c r="W552" s="35"/>
      <c r="X552" s="35"/>
      <c r="Y552" s="35"/>
      <c r="Z552" s="35"/>
      <c r="AA552" s="35"/>
      <c r="AB552" s="35"/>
      <c r="AC552" s="35"/>
      <c r="AD552" s="35"/>
      <c r="AE552" s="35"/>
      <c r="AT552" s="18" t="s">
        <v>150</v>
      </c>
      <c r="AU552" s="18" t="s">
        <v>87</v>
      </c>
    </row>
    <row r="553" spans="1:65" s="13" customFormat="1" ht="11.25">
      <c r="B553" s="205"/>
      <c r="C553" s="206"/>
      <c r="D553" s="200" t="s">
        <v>152</v>
      </c>
      <c r="E553" s="207" t="s">
        <v>1</v>
      </c>
      <c r="F553" s="208" t="s">
        <v>673</v>
      </c>
      <c r="G553" s="206"/>
      <c r="H553" s="207" t="s">
        <v>1</v>
      </c>
      <c r="I553" s="209"/>
      <c r="J553" s="206"/>
      <c r="K553" s="206"/>
      <c r="L553" s="210"/>
      <c r="M553" s="211"/>
      <c r="N553" s="212"/>
      <c r="O553" s="212"/>
      <c r="P553" s="212"/>
      <c r="Q553" s="212"/>
      <c r="R553" s="212"/>
      <c r="S553" s="212"/>
      <c r="T553" s="213"/>
      <c r="AT553" s="214" t="s">
        <v>152</v>
      </c>
      <c r="AU553" s="214" t="s">
        <v>87</v>
      </c>
      <c r="AV553" s="13" t="s">
        <v>85</v>
      </c>
      <c r="AW553" s="13" t="s">
        <v>34</v>
      </c>
      <c r="AX553" s="13" t="s">
        <v>77</v>
      </c>
      <c r="AY553" s="214" t="s">
        <v>141</v>
      </c>
    </row>
    <row r="554" spans="1:65" s="14" customFormat="1" ht="11.25">
      <c r="B554" s="215"/>
      <c r="C554" s="216"/>
      <c r="D554" s="200" t="s">
        <v>152</v>
      </c>
      <c r="E554" s="217" t="s">
        <v>1</v>
      </c>
      <c r="F554" s="218" t="s">
        <v>85</v>
      </c>
      <c r="G554" s="216"/>
      <c r="H554" s="219">
        <v>1</v>
      </c>
      <c r="I554" s="220"/>
      <c r="J554" s="216"/>
      <c r="K554" s="216"/>
      <c r="L554" s="221"/>
      <c r="M554" s="222"/>
      <c r="N554" s="223"/>
      <c r="O554" s="223"/>
      <c r="P554" s="223"/>
      <c r="Q554" s="223"/>
      <c r="R554" s="223"/>
      <c r="S554" s="223"/>
      <c r="T554" s="224"/>
      <c r="AT554" s="225" t="s">
        <v>152</v>
      </c>
      <c r="AU554" s="225" t="s">
        <v>87</v>
      </c>
      <c r="AV554" s="14" t="s">
        <v>87</v>
      </c>
      <c r="AW554" s="14" t="s">
        <v>34</v>
      </c>
      <c r="AX554" s="14" t="s">
        <v>77</v>
      </c>
      <c r="AY554" s="225" t="s">
        <v>141</v>
      </c>
    </row>
    <row r="555" spans="1:65" s="16" customFormat="1" ht="11.25">
      <c r="B555" s="237"/>
      <c r="C555" s="238"/>
      <c r="D555" s="200" t="s">
        <v>152</v>
      </c>
      <c r="E555" s="239" t="s">
        <v>1</v>
      </c>
      <c r="F555" s="240" t="s">
        <v>174</v>
      </c>
      <c r="G555" s="238"/>
      <c r="H555" s="241">
        <v>1</v>
      </c>
      <c r="I555" s="242"/>
      <c r="J555" s="238"/>
      <c r="K555" s="238"/>
      <c r="L555" s="243"/>
      <c r="M555" s="244"/>
      <c r="N555" s="245"/>
      <c r="O555" s="245"/>
      <c r="P555" s="245"/>
      <c r="Q555" s="245"/>
      <c r="R555" s="245"/>
      <c r="S555" s="245"/>
      <c r="T555" s="246"/>
      <c r="AT555" s="247" t="s">
        <v>152</v>
      </c>
      <c r="AU555" s="247" t="s">
        <v>87</v>
      </c>
      <c r="AV555" s="16" t="s">
        <v>148</v>
      </c>
      <c r="AW555" s="16" t="s">
        <v>34</v>
      </c>
      <c r="AX555" s="16" t="s">
        <v>85</v>
      </c>
      <c r="AY555" s="247" t="s">
        <v>141</v>
      </c>
    </row>
    <row r="556" spans="1:65" s="2" customFormat="1" ht="16.5" customHeight="1">
      <c r="A556" s="35"/>
      <c r="B556" s="36"/>
      <c r="C556" s="187" t="s">
        <v>678</v>
      </c>
      <c r="D556" s="187" t="s">
        <v>143</v>
      </c>
      <c r="E556" s="188" t="s">
        <v>679</v>
      </c>
      <c r="F556" s="189" t="s">
        <v>680</v>
      </c>
      <c r="G556" s="190" t="s">
        <v>383</v>
      </c>
      <c r="H556" s="191">
        <v>1</v>
      </c>
      <c r="I556" s="192"/>
      <c r="J556" s="193">
        <f>ROUND(I556*H556,2)</f>
        <v>0</v>
      </c>
      <c r="K556" s="189" t="s">
        <v>222</v>
      </c>
      <c r="L556" s="40"/>
      <c r="M556" s="194" t="s">
        <v>1</v>
      </c>
      <c r="N556" s="195" t="s">
        <v>42</v>
      </c>
      <c r="O556" s="72"/>
      <c r="P556" s="196">
        <f>O556*H556</f>
        <v>0</v>
      </c>
      <c r="Q556" s="196">
        <v>0</v>
      </c>
      <c r="R556" s="196">
        <f>Q556*H556</f>
        <v>0</v>
      </c>
      <c r="S556" s="196">
        <v>0</v>
      </c>
      <c r="T556" s="197">
        <f>S556*H556</f>
        <v>0</v>
      </c>
      <c r="U556" s="35"/>
      <c r="V556" s="35"/>
      <c r="W556" s="35"/>
      <c r="X556" s="35"/>
      <c r="Y556" s="35"/>
      <c r="Z556" s="35"/>
      <c r="AA556" s="35"/>
      <c r="AB556" s="35"/>
      <c r="AC556" s="35"/>
      <c r="AD556" s="35"/>
      <c r="AE556" s="35"/>
      <c r="AR556" s="198" t="s">
        <v>148</v>
      </c>
      <c r="AT556" s="198" t="s">
        <v>143</v>
      </c>
      <c r="AU556" s="198" t="s">
        <v>87</v>
      </c>
      <c r="AY556" s="18" t="s">
        <v>141</v>
      </c>
      <c r="BE556" s="199">
        <f>IF(N556="základní",J556,0)</f>
        <v>0</v>
      </c>
      <c r="BF556" s="199">
        <f>IF(N556="snížená",J556,0)</f>
        <v>0</v>
      </c>
      <c r="BG556" s="199">
        <f>IF(N556="zákl. přenesená",J556,0)</f>
        <v>0</v>
      </c>
      <c r="BH556" s="199">
        <f>IF(N556="sníž. přenesená",J556,0)</f>
        <v>0</v>
      </c>
      <c r="BI556" s="199">
        <f>IF(N556="nulová",J556,0)</f>
        <v>0</v>
      </c>
      <c r="BJ556" s="18" t="s">
        <v>85</v>
      </c>
      <c r="BK556" s="199">
        <f>ROUND(I556*H556,2)</f>
        <v>0</v>
      </c>
      <c r="BL556" s="18" t="s">
        <v>148</v>
      </c>
      <c r="BM556" s="198" t="s">
        <v>681</v>
      </c>
    </row>
    <row r="557" spans="1:65" s="2" customFormat="1" ht="11.25">
      <c r="A557" s="35"/>
      <c r="B557" s="36"/>
      <c r="C557" s="37"/>
      <c r="D557" s="200" t="s">
        <v>150</v>
      </c>
      <c r="E557" s="37"/>
      <c r="F557" s="201" t="s">
        <v>680</v>
      </c>
      <c r="G557" s="37"/>
      <c r="H557" s="37"/>
      <c r="I557" s="202"/>
      <c r="J557" s="37"/>
      <c r="K557" s="37"/>
      <c r="L557" s="40"/>
      <c r="M557" s="203"/>
      <c r="N557" s="204"/>
      <c r="O557" s="72"/>
      <c r="P557" s="72"/>
      <c r="Q557" s="72"/>
      <c r="R557" s="72"/>
      <c r="S557" s="72"/>
      <c r="T557" s="73"/>
      <c r="U557" s="35"/>
      <c r="V557" s="35"/>
      <c r="W557" s="35"/>
      <c r="X557" s="35"/>
      <c r="Y557" s="35"/>
      <c r="Z557" s="35"/>
      <c r="AA557" s="35"/>
      <c r="AB557" s="35"/>
      <c r="AC557" s="35"/>
      <c r="AD557" s="35"/>
      <c r="AE557" s="35"/>
      <c r="AT557" s="18" t="s">
        <v>150</v>
      </c>
      <c r="AU557" s="18" t="s">
        <v>87</v>
      </c>
    </row>
    <row r="558" spans="1:65" s="13" customFormat="1" ht="11.25">
      <c r="B558" s="205"/>
      <c r="C558" s="206"/>
      <c r="D558" s="200" t="s">
        <v>152</v>
      </c>
      <c r="E558" s="207" t="s">
        <v>1</v>
      </c>
      <c r="F558" s="208" t="s">
        <v>166</v>
      </c>
      <c r="G558" s="206"/>
      <c r="H558" s="207" t="s">
        <v>1</v>
      </c>
      <c r="I558" s="209"/>
      <c r="J558" s="206"/>
      <c r="K558" s="206"/>
      <c r="L558" s="210"/>
      <c r="M558" s="211"/>
      <c r="N558" s="212"/>
      <c r="O558" s="212"/>
      <c r="P558" s="212"/>
      <c r="Q558" s="212"/>
      <c r="R558" s="212"/>
      <c r="S558" s="212"/>
      <c r="T558" s="213"/>
      <c r="AT558" s="214" t="s">
        <v>152</v>
      </c>
      <c r="AU558" s="214" t="s">
        <v>87</v>
      </c>
      <c r="AV558" s="13" t="s">
        <v>85</v>
      </c>
      <c r="AW558" s="13" t="s">
        <v>34</v>
      </c>
      <c r="AX558" s="13" t="s">
        <v>77</v>
      </c>
      <c r="AY558" s="214" t="s">
        <v>141</v>
      </c>
    </row>
    <row r="559" spans="1:65" s="14" customFormat="1" ht="11.25">
      <c r="B559" s="215"/>
      <c r="C559" s="216"/>
      <c r="D559" s="200" t="s">
        <v>152</v>
      </c>
      <c r="E559" s="217" t="s">
        <v>1</v>
      </c>
      <c r="F559" s="218" t="s">
        <v>85</v>
      </c>
      <c r="G559" s="216"/>
      <c r="H559" s="219">
        <v>1</v>
      </c>
      <c r="I559" s="220"/>
      <c r="J559" s="216"/>
      <c r="K559" s="216"/>
      <c r="L559" s="221"/>
      <c r="M559" s="222"/>
      <c r="N559" s="223"/>
      <c r="O559" s="223"/>
      <c r="P559" s="223"/>
      <c r="Q559" s="223"/>
      <c r="R559" s="223"/>
      <c r="S559" s="223"/>
      <c r="T559" s="224"/>
      <c r="AT559" s="225" t="s">
        <v>152</v>
      </c>
      <c r="AU559" s="225" t="s">
        <v>87</v>
      </c>
      <c r="AV559" s="14" t="s">
        <v>87</v>
      </c>
      <c r="AW559" s="14" t="s">
        <v>34</v>
      </c>
      <c r="AX559" s="14" t="s">
        <v>77</v>
      </c>
      <c r="AY559" s="225" t="s">
        <v>141</v>
      </c>
    </row>
    <row r="560" spans="1:65" s="16" customFormat="1" ht="11.25">
      <c r="B560" s="237"/>
      <c r="C560" s="238"/>
      <c r="D560" s="200" t="s">
        <v>152</v>
      </c>
      <c r="E560" s="239" t="s">
        <v>1</v>
      </c>
      <c r="F560" s="240" t="s">
        <v>174</v>
      </c>
      <c r="G560" s="238"/>
      <c r="H560" s="241">
        <v>1</v>
      </c>
      <c r="I560" s="242"/>
      <c r="J560" s="238"/>
      <c r="K560" s="238"/>
      <c r="L560" s="243"/>
      <c r="M560" s="244"/>
      <c r="N560" s="245"/>
      <c r="O560" s="245"/>
      <c r="P560" s="245"/>
      <c r="Q560" s="245"/>
      <c r="R560" s="245"/>
      <c r="S560" s="245"/>
      <c r="T560" s="246"/>
      <c r="AT560" s="247" t="s">
        <v>152</v>
      </c>
      <c r="AU560" s="247" t="s">
        <v>87</v>
      </c>
      <c r="AV560" s="16" t="s">
        <v>148</v>
      </c>
      <c r="AW560" s="16" t="s">
        <v>34</v>
      </c>
      <c r="AX560" s="16" t="s">
        <v>85</v>
      </c>
      <c r="AY560" s="247" t="s">
        <v>141</v>
      </c>
    </row>
    <row r="561" spans="1:65" s="12" customFormat="1" ht="22.9" customHeight="1">
      <c r="B561" s="171"/>
      <c r="C561" s="172"/>
      <c r="D561" s="173" t="s">
        <v>76</v>
      </c>
      <c r="E561" s="185" t="s">
        <v>682</v>
      </c>
      <c r="F561" s="185" t="s">
        <v>683</v>
      </c>
      <c r="G561" s="172"/>
      <c r="H561" s="172"/>
      <c r="I561" s="175"/>
      <c r="J561" s="186">
        <f>BK561</f>
        <v>0</v>
      </c>
      <c r="K561" s="172"/>
      <c r="L561" s="177"/>
      <c r="M561" s="178"/>
      <c r="N561" s="179"/>
      <c r="O561" s="179"/>
      <c r="P561" s="180">
        <f>SUM(P562:P563)</f>
        <v>0</v>
      </c>
      <c r="Q561" s="179"/>
      <c r="R561" s="180">
        <f>SUM(R562:R563)</f>
        <v>0</v>
      </c>
      <c r="S561" s="179"/>
      <c r="T561" s="181">
        <f>SUM(T562:T563)</f>
        <v>0</v>
      </c>
      <c r="AR561" s="182" t="s">
        <v>85</v>
      </c>
      <c r="AT561" s="183" t="s">
        <v>76</v>
      </c>
      <c r="AU561" s="183" t="s">
        <v>85</v>
      </c>
      <c r="AY561" s="182" t="s">
        <v>141</v>
      </c>
      <c r="BK561" s="184">
        <f>SUM(BK562:BK563)</f>
        <v>0</v>
      </c>
    </row>
    <row r="562" spans="1:65" s="2" customFormat="1" ht="16.5" customHeight="1">
      <c r="A562" s="35"/>
      <c r="B562" s="36"/>
      <c r="C562" s="187" t="s">
        <v>684</v>
      </c>
      <c r="D562" s="187" t="s">
        <v>143</v>
      </c>
      <c r="E562" s="188" t="s">
        <v>685</v>
      </c>
      <c r="F562" s="189" t="s">
        <v>686</v>
      </c>
      <c r="G562" s="190" t="s">
        <v>196</v>
      </c>
      <c r="H562" s="191">
        <v>35.494</v>
      </c>
      <c r="I562" s="192"/>
      <c r="J562" s="193">
        <f>ROUND(I562*H562,2)</f>
        <v>0</v>
      </c>
      <c r="K562" s="189" t="s">
        <v>147</v>
      </c>
      <c r="L562" s="40"/>
      <c r="M562" s="194" t="s">
        <v>1</v>
      </c>
      <c r="N562" s="195" t="s">
        <v>42</v>
      </c>
      <c r="O562" s="72"/>
      <c r="P562" s="196">
        <f>O562*H562</f>
        <v>0</v>
      </c>
      <c r="Q562" s="196">
        <v>0</v>
      </c>
      <c r="R562" s="196">
        <f>Q562*H562</f>
        <v>0</v>
      </c>
      <c r="S562" s="196">
        <v>0</v>
      </c>
      <c r="T562" s="197">
        <f>S562*H562</f>
        <v>0</v>
      </c>
      <c r="U562" s="35"/>
      <c r="V562" s="35"/>
      <c r="W562" s="35"/>
      <c r="X562" s="35"/>
      <c r="Y562" s="35"/>
      <c r="Z562" s="35"/>
      <c r="AA562" s="35"/>
      <c r="AB562" s="35"/>
      <c r="AC562" s="35"/>
      <c r="AD562" s="35"/>
      <c r="AE562" s="35"/>
      <c r="AR562" s="198" t="s">
        <v>148</v>
      </c>
      <c r="AT562" s="198" t="s">
        <v>143</v>
      </c>
      <c r="AU562" s="198" t="s">
        <v>87</v>
      </c>
      <c r="AY562" s="18" t="s">
        <v>141</v>
      </c>
      <c r="BE562" s="199">
        <f>IF(N562="základní",J562,0)</f>
        <v>0</v>
      </c>
      <c r="BF562" s="199">
        <f>IF(N562="snížená",J562,0)</f>
        <v>0</v>
      </c>
      <c r="BG562" s="199">
        <f>IF(N562="zákl. přenesená",J562,0)</f>
        <v>0</v>
      </c>
      <c r="BH562" s="199">
        <f>IF(N562="sníž. přenesená",J562,0)</f>
        <v>0</v>
      </c>
      <c r="BI562" s="199">
        <f>IF(N562="nulová",J562,0)</f>
        <v>0</v>
      </c>
      <c r="BJ562" s="18" t="s">
        <v>85</v>
      </c>
      <c r="BK562" s="199">
        <f>ROUND(I562*H562,2)</f>
        <v>0</v>
      </c>
      <c r="BL562" s="18" t="s">
        <v>148</v>
      </c>
      <c r="BM562" s="198" t="s">
        <v>687</v>
      </c>
    </row>
    <row r="563" spans="1:65" s="2" customFormat="1" ht="19.5">
      <c r="A563" s="35"/>
      <c r="B563" s="36"/>
      <c r="C563" s="37"/>
      <c r="D563" s="200" t="s">
        <v>150</v>
      </c>
      <c r="E563" s="37"/>
      <c r="F563" s="201" t="s">
        <v>688</v>
      </c>
      <c r="G563" s="37"/>
      <c r="H563" s="37"/>
      <c r="I563" s="202"/>
      <c r="J563" s="37"/>
      <c r="K563" s="37"/>
      <c r="L563" s="40"/>
      <c r="M563" s="203"/>
      <c r="N563" s="204"/>
      <c r="O563" s="72"/>
      <c r="P563" s="72"/>
      <c r="Q563" s="72"/>
      <c r="R563" s="72"/>
      <c r="S563" s="72"/>
      <c r="T563" s="73"/>
      <c r="U563" s="35"/>
      <c r="V563" s="35"/>
      <c r="W563" s="35"/>
      <c r="X563" s="35"/>
      <c r="Y563" s="35"/>
      <c r="Z563" s="35"/>
      <c r="AA563" s="35"/>
      <c r="AB563" s="35"/>
      <c r="AC563" s="35"/>
      <c r="AD563" s="35"/>
      <c r="AE563" s="35"/>
      <c r="AT563" s="18" t="s">
        <v>150</v>
      </c>
      <c r="AU563" s="18" t="s">
        <v>87</v>
      </c>
    </row>
    <row r="564" spans="1:65" s="12" customFormat="1" ht="22.9" customHeight="1">
      <c r="B564" s="171"/>
      <c r="C564" s="172"/>
      <c r="D564" s="173" t="s">
        <v>76</v>
      </c>
      <c r="E564" s="185" t="s">
        <v>689</v>
      </c>
      <c r="F564" s="185" t="s">
        <v>690</v>
      </c>
      <c r="G564" s="172"/>
      <c r="H564" s="172"/>
      <c r="I564" s="175"/>
      <c r="J564" s="186">
        <f>BK564</f>
        <v>0</v>
      </c>
      <c r="K564" s="172"/>
      <c r="L564" s="177"/>
      <c r="M564" s="178"/>
      <c r="N564" s="179"/>
      <c r="O564" s="179"/>
      <c r="P564" s="180">
        <f>SUM(P565:P566)</f>
        <v>0</v>
      </c>
      <c r="Q564" s="179"/>
      <c r="R564" s="180">
        <f>SUM(R565:R566)</f>
        <v>0</v>
      </c>
      <c r="S564" s="179"/>
      <c r="T564" s="181">
        <f>SUM(T565:T566)</f>
        <v>0</v>
      </c>
      <c r="AR564" s="182" t="s">
        <v>85</v>
      </c>
      <c r="AT564" s="183" t="s">
        <v>76</v>
      </c>
      <c r="AU564" s="183" t="s">
        <v>85</v>
      </c>
      <c r="AY564" s="182" t="s">
        <v>141</v>
      </c>
      <c r="BK564" s="184">
        <f>SUM(BK565:BK566)</f>
        <v>0</v>
      </c>
    </row>
    <row r="565" spans="1:65" s="2" customFormat="1" ht="55.5" customHeight="1">
      <c r="A565" s="35"/>
      <c r="B565" s="36"/>
      <c r="C565" s="187" t="s">
        <v>691</v>
      </c>
      <c r="D565" s="187" t="s">
        <v>143</v>
      </c>
      <c r="E565" s="188" t="s">
        <v>692</v>
      </c>
      <c r="F565" s="189" t="s">
        <v>693</v>
      </c>
      <c r="G565" s="190" t="s">
        <v>196</v>
      </c>
      <c r="H565" s="191">
        <v>248.02199999999999</v>
      </c>
      <c r="I565" s="192"/>
      <c r="J565" s="193">
        <f>ROUND(I565*H565,2)</f>
        <v>0</v>
      </c>
      <c r="K565" s="189" t="s">
        <v>147</v>
      </c>
      <c r="L565" s="40"/>
      <c r="M565" s="194" t="s">
        <v>1</v>
      </c>
      <c r="N565" s="195" t="s">
        <v>42</v>
      </c>
      <c r="O565" s="72"/>
      <c r="P565" s="196">
        <f>O565*H565</f>
        <v>0</v>
      </c>
      <c r="Q565" s="196">
        <v>0</v>
      </c>
      <c r="R565" s="196">
        <f>Q565*H565</f>
        <v>0</v>
      </c>
      <c r="S565" s="196">
        <v>0</v>
      </c>
      <c r="T565" s="197">
        <f>S565*H565</f>
        <v>0</v>
      </c>
      <c r="U565" s="35"/>
      <c r="V565" s="35"/>
      <c r="W565" s="35"/>
      <c r="X565" s="35"/>
      <c r="Y565" s="35"/>
      <c r="Z565" s="35"/>
      <c r="AA565" s="35"/>
      <c r="AB565" s="35"/>
      <c r="AC565" s="35"/>
      <c r="AD565" s="35"/>
      <c r="AE565" s="35"/>
      <c r="AR565" s="198" t="s">
        <v>148</v>
      </c>
      <c r="AT565" s="198" t="s">
        <v>143</v>
      </c>
      <c r="AU565" s="198" t="s">
        <v>87</v>
      </c>
      <c r="AY565" s="18" t="s">
        <v>141</v>
      </c>
      <c r="BE565" s="199">
        <f>IF(N565="základní",J565,0)</f>
        <v>0</v>
      </c>
      <c r="BF565" s="199">
        <f>IF(N565="snížená",J565,0)</f>
        <v>0</v>
      </c>
      <c r="BG565" s="199">
        <f>IF(N565="zákl. přenesená",J565,0)</f>
        <v>0</v>
      </c>
      <c r="BH565" s="199">
        <f>IF(N565="sníž. přenesená",J565,0)</f>
        <v>0</v>
      </c>
      <c r="BI565" s="199">
        <f>IF(N565="nulová",J565,0)</f>
        <v>0</v>
      </c>
      <c r="BJ565" s="18" t="s">
        <v>85</v>
      </c>
      <c r="BK565" s="199">
        <f>ROUND(I565*H565,2)</f>
        <v>0</v>
      </c>
      <c r="BL565" s="18" t="s">
        <v>148</v>
      </c>
      <c r="BM565" s="198" t="s">
        <v>694</v>
      </c>
    </row>
    <row r="566" spans="1:65" s="2" customFormat="1" ht="39">
      <c r="A566" s="35"/>
      <c r="B566" s="36"/>
      <c r="C566" s="37"/>
      <c r="D566" s="200" t="s">
        <v>150</v>
      </c>
      <c r="E566" s="37"/>
      <c r="F566" s="201" t="s">
        <v>693</v>
      </c>
      <c r="G566" s="37"/>
      <c r="H566" s="37"/>
      <c r="I566" s="202"/>
      <c r="J566" s="37"/>
      <c r="K566" s="37"/>
      <c r="L566" s="40"/>
      <c r="M566" s="203"/>
      <c r="N566" s="204"/>
      <c r="O566" s="72"/>
      <c r="P566" s="72"/>
      <c r="Q566" s="72"/>
      <c r="R566" s="72"/>
      <c r="S566" s="72"/>
      <c r="T566" s="73"/>
      <c r="U566" s="35"/>
      <c r="V566" s="35"/>
      <c r="W566" s="35"/>
      <c r="X566" s="35"/>
      <c r="Y566" s="35"/>
      <c r="Z566" s="35"/>
      <c r="AA566" s="35"/>
      <c r="AB566" s="35"/>
      <c r="AC566" s="35"/>
      <c r="AD566" s="35"/>
      <c r="AE566" s="35"/>
      <c r="AT566" s="18" t="s">
        <v>150</v>
      </c>
      <c r="AU566" s="18" t="s">
        <v>87</v>
      </c>
    </row>
    <row r="567" spans="1:65" s="12" customFormat="1" ht="25.9" customHeight="1">
      <c r="B567" s="171"/>
      <c r="C567" s="172"/>
      <c r="D567" s="173" t="s">
        <v>76</v>
      </c>
      <c r="E567" s="174" t="s">
        <v>695</v>
      </c>
      <c r="F567" s="174" t="s">
        <v>696</v>
      </c>
      <c r="G567" s="172"/>
      <c r="H567" s="172"/>
      <c r="I567" s="175"/>
      <c r="J567" s="176">
        <f>BK567</f>
        <v>0</v>
      </c>
      <c r="K567" s="172"/>
      <c r="L567" s="177"/>
      <c r="M567" s="178"/>
      <c r="N567" s="179"/>
      <c r="O567" s="179"/>
      <c r="P567" s="180">
        <f>P568+P575+P580+P587+P602+P617</f>
        <v>0</v>
      </c>
      <c r="Q567" s="179"/>
      <c r="R567" s="180">
        <f>R568+R575+R580+R587+R602+R617</f>
        <v>0.61530397000000003</v>
      </c>
      <c r="S567" s="179"/>
      <c r="T567" s="181">
        <f>T568+T575+T580+T587+T602+T617</f>
        <v>0.11024809000000001</v>
      </c>
      <c r="AR567" s="182" t="s">
        <v>87</v>
      </c>
      <c r="AT567" s="183" t="s">
        <v>76</v>
      </c>
      <c r="AU567" s="183" t="s">
        <v>77</v>
      </c>
      <c r="AY567" s="182" t="s">
        <v>141</v>
      </c>
      <c r="BK567" s="184">
        <f>BK568+BK575+BK580+BK587+BK602+BK617</f>
        <v>0</v>
      </c>
    </row>
    <row r="568" spans="1:65" s="12" customFormat="1" ht="22.9" customHeight="1">
      <c r="B568" s="171"/>
      <c r="C568" s="172"/>
      <c r="D568" s="173" t="s">
        <v>76</v>
      </c>
      <c r="E568" s="185" t="s">
        <v>697</v>
      </c>
      <c r="F568" s="185" t="s">
        <v>698</v>
      </c>
      <c r="G568" s="172"/>
      <c r="H568" s="172"/>
      <c r="I568" s="175"/>
      <c r="J568" s="186">
        <f>BK568</f>
        <v>0</v>
      </c>
      <c r="K568" s="172"/>
      <c r="L568" s="177"/>
      <c r="M568" s="178"/>
      <c r="N568" s="179"/>
      <c r="O568" s="179"/>
      <c r="P568" s="180">
        <f>SUM(P569:P574)</f>
        <v>0</v>
      </c>
      <c r="Q568" s="179"/>
      <c r="R568" s="180">
        <f>SUM(R569:R574)</f>
        <v>3.9585000000000002E-3</v>
      </c>
      <c r="S568" s="179"/>
      <c r="T568" s="181">
        <f>SUM(T569:T574)</f>
        <v>0</v>
      </c>
      <c r="AR568" s="182" t="s">
        <v>87</v>
      </c>
      <c r="AT568" s="183" t="s">
        <v>76</v>
      </c>
      <c r="AU568" s="183" t="s">
        <v>85</v>
      </c>
      <c r="AY568" s="182" t="s">
        <v>141</v>
      </c>
      <c r="BK568" s="184">
        <f>SUM(BK569:BK574)</f>
        <v>0</v>
      </c>
    </row>
    <row r="569" spans="1:65" s="2" customFormat="1" ht="24.2" customHeight="1">
      <c r="A569" s="35"/>
      <c r="B569" s="36"/>
      <c r="C569" s="187" t="s">
        <v>699</v>
      </c>
      <c r="D569" s="187" t="s">
        <v>143</v>
      </c>
      <c r="E569" s="188" t="s">
        <v>700</v>
      </c>
      <c r="F569" s="189" t="s">
        <v>701</v>
      </c>
      <c r="G569" s="190" t="s">
        <v>336</v>
      </c>
      <c r="H569" s="191">
        <v>75.400000000000006</v>
      </c>
      <c r="I569" s="192"/>
      <c r="J569" s="193">
        <f>ROUND(I569*H569,2)</f>
        <v>0</v>
      </c>
      <c r="K569" s="189" t="s">
        <v>147</v>
      </c>
      <c r="L569" s="40"/>
      <c r="M569" s="194" t="s">
        <v>1</v>
      </c>
      <c r="N569" s="195" t="s">
        <v>42</v>
      </c>
      <c r="O569" s="72"/>
      <c r="P569" s="196">
        <f>O569*H569</f>
        <v>0</v>
      </c>
      <c r="Q569" s="196">
        <v>0</v>
      </c>
      <c r="R569" s="196">
        <f>Q569*H569</f>
        <v>0</v>
      </c>
      <c r="S569" s="196">
        <v>0</v>
      </c>
      <c r="T569" s="197">
        <f>S569*H569</f>
        <v>0</v>
      </c>
      <c r="U569" s="35"/>
      <c r="V569" s="35"/>
      <c r="W569" s="35"/>
      <c r="X569" s="35"/>
      <c r="Y569" s="35"/>
      <c r="Z569" s="35"/>
      <c r="AA569" s="35"/>
      <c r="AB569" s="35"/>
      <c r="AC569" s="35"/>
      <c r="AD569" s="35"/>
      <c r="AE569" s="35"/>
      <c r="AR569" s="198" t="s">
        <v>270</v>
      </c>
      <c r="AT569" s="198" t="s">
        <v>143</v>
      </c>
      <c r="AU569" s="198" t="s">
        <v>87</v>
      </c>
      <c r="AY569" s="18" t="s">
        <v>141</v>
      </c>
      <c r="BE569" s="199">
        <f>IF(N569="základní",J569,0)</f>
        <v>0</v>
      </c>
      <c r="BF569" s="199">
        <f>IF(N569="snížená",J569,0)</f>
        <v>0</v>
      </c>
      <c r="BG569" s="199">
        <f>IF(N569="zákl. přenesená",J569,0)</f>
        <v>0</v>
      </c>
      <c r="BH569" s="199">
        <f>IF(N569="sníž. přenesená",J569,0)</f>
        <v>0</v>
      </c>
      <c r="BI569" s="199">
        <f>IF(N569="nulová",J569,0)</f>
        <v>0</v>
      </c>
      <c r="BJ569" s="18" t="s">
        <v>85</v>
      </c>
      <c r="BK569" s="199">
        <f>ROUND(I569*H569,2)</f>
        <v>0</v>
      </c>
      <c r="BL569" s="18" t="s">
        <v>270</v>
      </c>
      <c r="BM569" s="198" t="s">
        <v>702</v>
      </c>
    </row>
    <row r="570" spans="1:65" s="2" customFormat="1" ht="11.25">
      <c r="A570" s="35"/>
      <c r="B570" s="36"/>
      <c r="C570" s="37"/>
      <c r="D570" s="200" t="s">
        <v>150</v>
      </c>
      <c r="E570" s="37"/>
      <c r="F570" s="201" t="s">
        <v>703</v>
      </c>
      <c r="G570" s="37"/>
      <c r="H570" s="37"/>
      <c r="I570" s="202"/>
      <c r="J570" s="37"/>
      <c r="K570" s="37"/>
      <c r="L570" s="40"/>
      <c r="M570" s="203"/>
      <c r="N570" s="204"/>
      <c r="O570" s="72"/>
      <c r="P570" s="72"/>
      <c r="Q570" s="72"/>
      <c r="R570" s="72"/>
      <c r="S570" s="72"/>
      <c r="T570" s="73"/>
      <c r="U570" s="35"/>
      <c r="V570" s="35"/>
      <c r="W570" s="35"/>
      <c r="X570" s="35"/>
      <c r="Y570" s="35"/>
      <c r="Z570" s="35"/>
      <c r="AA570" s="35"/>
      <c r="AB570" s="35"/>
      <c r="AC570" s="35"/>
      <c r="AD570" s="35"/>
      <c r="AE570" s="35"/>
      <c r="AT570" s="18" t="s">
        <v>150</v>
      </c>
      <c r="AU570" s="18" t="s">
        <v>87</v>
      </c>
    </row>
    <row r="571" spans="1:65" s="14" customFormat="1" ht="22.5">
      <c r="B571" s="215"/>
      <c r="C571" s="216"/>
      <c r="D571" s="200" t="s">
        <v>152</v>
      </c>
      <c r="E571" s="217" t="s">
        <v>1</v>
      </c>
      <c r="F571" s="218" t="s">
        <v>704</v>
      </c>
      <c r="G571" s="216"/>
      <c r="H571" s="219">
        <v>75.400000000000006</v>
      </c>
      <c r="I571" s="220"/>
      <c r="J571" s="216"/>
      <c r="K571" s="216"/>
      <c r="L571" s="221"/>
      <c r="M571" s="222"/>
      <c r="N571" s="223"/>
      <c r="O571" s="223"/>
      <c r="P571" s="223"/>
      <c r="Q571" s="223"/>
      <c r="R571" s="223"/>
      <c r="S571" s="223"/>
      <c r="T571" s="224"/>
      <c r="AT571" s="225" t="s">
        <v>152</v>
      </c>
      <c r="AU571" s="225" t="s">
        <v>87</v>
      </c>
      <c r="AV571" s="14" t="s">
        <v>87</v>
      </c>
      <c r="AW571" s="14" t="s">
        <v>34</v>
      </c>
      <c r="AX571" s="14" t="s">
        <v>85</v>
      </c>
      <c r="AY571" s="225" t="s">
        <v>141</v>
      </c>
    </row>
    <row r="572" spans="1:65" s="2" customFormat="1" ht="24.2" customHeight="1">
      <c r="A572" s="35"/>
      <c r="B572" s="36"/>
      <c r="C572" s="248" t="s">
        <v>705</v>
      </c>
      <c r="D572" s="248" t="s">
        <v>248</v>
      </c>
      <c r="E572" s="249" t="s">
        <v>706</v>
      </c>
      <c r="F572" s="250" t="s">
        <v>707</v>
      </c>
      <c r="G572" s="251" t="s">
        <v>336</v>
      </c>
      <c r="H572" s="252">
        <v>79.17</v>
      </c>
      <c r="I572" s="253"/>
      <c r="J572" s="254">
        <f>ROUND(I572*H572,2)</f>
        <v>0</v>
      </c>
      <c r="K572" s="250" t="s">
        <v>147</v>
      </c>
      <c r="L572" s="255"/>
      <c r="M572" s="256" t="s">
        <v>1</v>
      </c>
      <c r="N572" s="257" t="s">
        <v>42</v>
      </c>
      <c r="O572" s="72"/>
      <c r="P572" s="196">
        <f>O572*H572</f>
        <v>0</v>
      </c>
      <c r="Q572" s="196">
        <v>5.0000000000000002E-5</v>
      </c>
      <c r="R572" s="196">
        <f>Q572*H572</f>
        <v>3.9585000000000002E-3</v>
      </c>
      <c r="S572" s="196">
        <v>0</v>
      </c>
      <c r="T572" s="197">
        <f>S572*H572</f>
        <v>0</v>
      </c>
      <c r="U572" s="35"/>
      <c r="V572" s="35"/>
      <c r="W572" s="35"/>
      <c r="X572" s="35"/>
      <c r="Y572" s="35"/>
      <c r="Z572" s="35"/>
      <c r="AA572" s="35"/>
      <c r="AB572" s="35"/>
      <c r="AC572" s="35"/>
      <c r="AD572" s="35"/>
      <c r="AE572" s="35"/>
      <c r="AR572" s="198" t="s">
        <v>361</v>
      </c>
      <c r="AT572" s="198" t="s">
        <v>248</v>
      </c>
      <c r="AU572" s="198" t="s">
        <v>87</v>
      </c>
      <c r="AY572" s="18" t="s">
        <v>141</v>
      </c>
      <c r="BE572" s="199">
        <f>IF(N572="základní",J572,0)</f>
        <v>0</v>
      </c>
      <c r="BF572" s="199">
        <f>IF(N572="snížená",J572,0)</f>
        <v>0</v>
      </c>
      <c r="BG572" s="199">
        <f>IF(N572="zákl. přenesená",J572,0)</f>
        <v>0</v>
      </c>
      <c r="BH572" s="199">
        <f>IF(N572="sníž. přenesená",J572,0)</f>
        <v>0</v>
      </c>
      <c r="BI572" s="199">
        <f>IF(N572="nulová",J572,0)</f>
        <v>0</v>
      </c>
      <c r="BJ572" s="18" t="s">
        <v>85</v>
      </c>
      <c r="BK572" s="199">
        <f>ROUND(I572*H572,2)</f>
        <v>0</v>
      </c>
      <c r="BL572" s="18" t="s">
        <v>270</v>
      </c>
      <c r="BM572" s="198" t="s">
        <v>708</v>
      </c>
    </row>
    <row r="573" spans="1:65" s="2" customFormat="1" ht="11.25">
      <c r="A573" s="35"/>
      <c r="B573" s="36"/>
      <c r="C573" s="37"/>
      <c r="D573" s="200" t="s">
        <v>150</v>
      </c>
      <c r="E573" s="37"/>
      <c r="F573" s="201" t="s">
        <v>707</v>
      </c>
      <c r="G573" s="37"/>
      <c r="H573" s="37"/>
      <c r="I573" s="202"/>
      <c r="J573" s="37"/>
      <c r="K573" s="37"/>
      <c r="L573" s="40"/>
      <c r="M573" s="203"/>
      <c r="N573" s="204"/>
      <c r="O573" s="72"/>
      <c r="P573" s="72"/>
      <c r="Q573" s="72"/>
      <c r="R573" s="72"/>
      <c r="S573" s="72"/>
      <c r="T573" s="73"/>
      <c r="U573" s="35"/>
      <c r="V573" s="35"/>
      <c r="W573" s="35"/>
      <c r="X573" s="35"/>
      <c r="Y573" s="35"/>
      <c r="Z573" s="35"/>
      <c r="AA573" s="35"/>
      <c r="AB573" s="35"/>
      <c r="AC573" s="35"/>
      <c r="AD573" s="35"/>
      <c r="AE573" s="35"/>
      <c r="AT573" s="18" t="s">
        <v>150</v>
      </c>
      <c r="AU573" s="18" t="s">
        <v>87</v>
      </c>
    </row>
    <row r="574" spans="1:65" s="14" customFormat="1" ht="11.25">
      <c r="B574" s="215"/>
      <c r="C574" s="216"/>
      <c r="D574" s="200" t="s">
        <v>152</v>
      </c>
      <c r="E574" s="216"/>
      <c r="F574" s="218" t="s">
        <v>709</v>
      </c>
      <c r="G574" s="216"/>
      <c r="H574" s="219">
        <v>79.17</v>
      </c>
      <c r="I574" s="220"/>
      <c r="J574" s="216"/>
      <c r="K574" s="216"/>
      <c r="L574" s="221"/>
      <c r="M574" s="222"/>
      <c r="N574" s="223"/>
      <c r="O574" s="223"/>
      <c r="P574" s="223"/>
      <c r="Q574" s="223"/>
      <c r="R574" s="223"/>
      <c r="S574" s="223"/>
      <c r="T574" s="224"/>
      <c r="AT574" s="225" t="s">
        <v>152</v>
      </c>
      <c r="AU574" s="225" t="s">
        <v>87</v>
      </c>
      <c r="AV574" s="14" t="s">
        <v>87</v>
      </c>
      <c r="AW574" s="14" t="s">
        <v>4</v>
      </c>
      <c r="AX574" s="14" t="s">
        <v>85</v>
      </c>
      <c r="AY574" s="225" t="s">
        <v>141</v>
      </c>
    </row>
    <row r="575" spans="1:65" s="12" customFormat="1" ht="22.9" customHeight="1">
      <c r="B575" s="171"/>
      <c r="C575" s="172"/>
      <c r="D575" s="173" t="s">
        <v>76</v>
      </c>
      <c r="E575" s="185" t="s">
        <v>710</v>
      </c>
      <c r="F575" s="185" t="s">
        <v>711</v>
      </c>
      <c r="G575" s="172"/>
      <c r="H575" s="172"/>
      <c r="I575" s="175"/>
      <c r="J575" s="186">
        <f>BK575</f>
        <v>0</v>
      </c>
      <c r="K575" s="172"/>
      <c r="L575" s="177"/>
      <c r="M575" s="178"/>
      <c r="N575" s="179"/>
      <c r="O575" s="179"/>
      <c r="P575" s="180">
        <f>SUM(P576:P579)</f>
        <v>0</v>
      </c>
      <c r="Q575" s="179"/>
      <c r="R575" s="180">
        <f>SUM(R576:R579)</f>
        <v>0</v>
      </c>
      <c r="S575" s="179"/>
      <c r="T575" s="181">
        <f>SUM(T576:T579)</f>
        <v>0</v>
      </c>
      <c r="AR575" s="182" t="s">
        <v>87</v>
      </c>
      <c r="AT575" s="183" t="s">
        <v>76</v>
      </c>
      <c r="AU575" s="183" t="s">
        <v>85</v>
      </c>
      <c r="AY575" s="182" t="s">
        <v>141</v>
      </c>
      <c r="BK575" s="184">
        <f>SUM(BK576:BK579)</f>
        <v>0</v>
      </c>
    </row>
    <row r="576" spans="1:65" s="2" customFormat="1" ht="33" customHeight="1">
      <c r="A576" s="35"/>
      <c r="B576" s="36"/>
      <c r="C576" s="187" t="s">
        <v>712</v>
      </c>
      <c r="D576" s="187" t="s">
        <v>143</v>
      </c>
      <c r="E576" s="188" t="s">
        <v>713</v>
      </c>
      <c r="F576" s="189" t="s">
        <v>714</v>
      </c>
      <c r="G576" s="190" t="s">
        <v>715</v>
      </c>
      <c r="H576" s="191">
        <v>1</v>
      </c>
      <c r="I576" s="192"/>
      <c r="J576" s="193">
        <f>ROUND(I576*H576,2)</f>
        <v>0</v>
      </c>
      <c r="K576" s="189" t="s">
        <v>222</v>
      </c>
      <c r="L576" s="40"/>
      <c r="M576" s="194" t="s">
        <v>1</v>
      </c>
      <c r="N576" s="195" t="s">
        <v>42</v>
      </c>
      <c r="O576" s="72"/>
      <c r="P576" s="196">
        <f>O576*H576</f>
        <v>0</v>
      </c>
      <c r="Q576" s="196">
        <v>0</v>
      </c>
      <c r="R576" s="196">
        <f>Q576*H576</f>
        <v>0</v>
      </c>
      <c r="S576" s="196">
        <v>0</v>
      </c>
      <c r="T576" s="197">
        <f>S576*H576</f>
        <v>0</v>
      </c>
      <c r="U576" s="35"/>
      <c r="V576" s="35"/>
      <c r="W576" s="35"/>
      <c r="X576" s="35"/>
      <c r="Y576" s="35"/>
      <c r="Z576" s="35"/>
      <c r="AA576" s="35"/>
      <c r="AB576" s="35"/>
      <c r="AC576" s="35"/>
      <c r="AD576" s="35"/>
      <c r="AE576" s="35"/>
      <c r="AR576" s="198" t="s">
        <v>270</v>
      </c>
      <c r="AT576" s="198" t="s">
        <v>143</v>
      </c>
      <c r="AU576" s="198" t="s">
        <v>87</v>
      </c>
      <c r="AY576" s="18" t="s">
        <v>141</v>
      </c>
      <c r="BE576" s="199">
        <f>IF(N576="základní",J576,0)</f>
        <v>0</v>
      </c>
      <c r="BF576" s="199">
        <f>IF(N576="snížená",J576,0)</f>
        <v>0</v>
      </c>
      <c r="BG576" s="199">
        <f>IF(N576="zákl. přenesená",J576,0)</f>
        <v>0</v>
      </c>
      <c r="BH576" s="199">
        <f>IF(N576="sníž. přenesená",J576,0)</f>
        <v>0</v>
      </c>
      <c r="BI576" s="199">
        <f>IF(N576="nulová",J576,0)</f>
        <v>0</v>
      </c>
      <c r="BJ576" s="18" t="s">
        <v>85</v>
      </c>
      <c r="BK576" s="199">
        <f>ROUND(I576*H576,2)</f>
        <v>0</v>
      </c>
      <c r="BL576" s="18" t="s">
        <v>270</v>
      </c>
      <c r="BM576" s="198" t="s">
        <v>716</v>
      </c>
    </row>
    <row r="577" spans="1:65" s="2" customFormat="1" ht="19.5">
      <c r="A577" s="35"/>
      <c r="B577" s="36"/>
      <c r="C577" s="37"/>
      <c r="D577" s="200" t="s">
        <v>150</v>
      </c>
      <c r="E577" s="37"/>
      <c r="F577" s="201" t="s">
        <v>714</v>
      </c>
      <c r="G577" s="37"/>
      <c r="H577" s="37"/>
      <c r="I577" s="202"/>
      <c r="J577" s="37"/>
      <c r="K577" s="37"/>
      <c r="L577" s="40"/>
      <c r="M577" s="203"/>
      <c r="N577" s="204"/>
      <c r="O577" s="72"/>
      <c r="P577" s="72"/>
      <c r="Q577" s="72"/>
      <c r="R577" s="72"/>
      <c r="S577" s="72"/>
      <c r="T577" s="73"/>
      <c r="U577" s="35"/>
      <c r="V577" s="35"/>
      <c r="W577" s="35"/>
      <c r="X577" s="35"/>
      <c r="Y577" s="35"/>
      <c r="Z577" s="35"/>
      <c r="AA577" s="35"/>
      <c r="AB577" s="35"/>
      <c r="AC577" s="35"/>
      <c r="AD577" s="35"/>
      <c r="AE577" s="35"/>
      <c r="AT577" s="18" t="s">
        <v>150</v>
      </c>
      <c r="AU577" s="18" t="s">
        <v>87</v>
      </c>
    </row>
    <row r="578" spans="1:65" s="13" customFormat="1" ht="22.5">
      <c r="B578" s="205"/>
      <c r="C578" s="206"/>
      <c r="D578" s="200" t="s">
        <v>152</v>
      </c>
      <c r="E578" s="207" t="s">
        <v>1</v>
      </c>
      <c r="F578" s="208" t="s">
        <v>717</v>
      </c>
      <c r="G578" s="206"/>
      <c r="H578" s="207" t="s">
        <v>1</v>
      </c>
      <c r="I578" s="209"/>
      <c r="J578" s="206"/>
      <c r="K578" s="206"/>
      <c r="L578" s="210"/>
      <c r="M578" s="211"/>
      <c r="N578" s="212"/>
      <c r="O578" s="212"/>
      <c r="P578" s="212"/>
      <c r="Q578" s="212"/>
      <c r="R578" s="212"/>
      <c r="S578" s="212"/>
      <c r="T578" s="213"/>
      <c r="AT578" s="214" t="s">
        <v>152</v>
      </c>
      <c r="AU578" s="214" t="s">
        <v>87</v>
      </c>
      <c r="AV578" s="13" t="s">
        <v>85</v>
      </c>
      <c r="AW578" s="13" t="s">
        <v>34</v>
      </c>
      <c r="AX578" s="13" t="s">
        <v>77</v>
      </c>
      <c r="AY578" s="214" t="s">
        <v>141</v>
      </c>
    </row>
    <row r="579" spans="1:65" s="14" customFormat="1" ht="33.75">
      <c r="B579" s="215"/>
      <c r="C579" s="216"/>
      <c r="D579" s="200" t="s">
        <v>152</v>
      </c>
      <c r="E579" s="217" t="s">
        <v>1</v>
      </c>
      <c r="F579" s="218" t="s">
        <v>718</v>
      </c>
      <c r="G579" s="216"/>
      <c r="H579" s="219">
        <v>1</v>
      </c>
      <c r="I579" s="220"/>
      <c r="J579" s="216"/>
      <c r="K579" s="216"/>
      <c r="L579" s="221"/>
      <c r="M579" s="222"/>
      <c r="N579" s="223"/>
      <c r="O579" s="223"/>
      <c r="P579" s="223"/>
      <c r="Q579" s="223"/>
      <c r="R579" s="223"/>
      <c r="S579" s="223"/>
      <c r="T579" s="224"/>
      <c r="AT579" s="225" t="s">
        <v>152</v>
      </c>
      <c r="AU579" s="225" t="s">
        <v>87</v>
      </c>
      <c r="AV579" s="14" t="s">
        <v>87</v>
      </c>
      <c r="AW579" s="14" t="s">
        <v>34</v>
      </c>
      <c r="AX579" s="14" t="s">
        <v>85</v>
      </c>
      <c r="AY579" s="225" t="s">
        <v>141</v>
      </c>
    </row>
    <row r="580" spans="1:65" s="12" customFormat="1" ht="22.9" customHeight="1">
      <c r="B580" s="171"/>
      <c r="C580" s="172"/>
      <c r="D580" s="173" t="s">
        <v>76</v>
      </c>
      <c r="E580" s="185" t="s">
        <v>719</v>
      </c>
      <c r="F580" s="185" t="s">
        <v>720</v>
      </c>
      <c r="G580" s="172"/>
      <c r="H580" s="172"/>
      <c r="I580" s="175"/>
      <c r="J580" s="186">
        <f>BK580</f>
        <v>0</v>
      </c>
      <c r="K580" s="172"/>
      <c r="L580" s="177"/>
      <c r="M580" s="178"/>
      <c r="N580" s="179"/>
      <c r="O580" s="179"/>
      <c r="P580" s="180">
        <f>SUM(P581:P586)</f>
        <v>0</v>
      </c>
      <c r="Q580" s="179"/>
      <c r="R580" s="180">
        <f>SUM(R581:R586)</f>
        <v>0</v>
      </c>
      <c r="S580" s="179"/>
      <c r="T580" s="181">
        <f>SUM(T581:T586)</f>
        <v>0</v>
      </c>
      <c r="AR580" s="182" t="s">
        <v>87</v>
      </c>
      <c r="AT580" s="183" t="s">
        <v>76</v>
      </c>
      <c r="AU580" s="183" t="s">
        <v>85</v>
      </c>
      <c r="AY580" s="182" t="s">
        <v>141</v>
      </c>
      <c r="BK580" s="184">
        <f>SUM(BK581:BK586)</f>
        <v>0</v>
      </c>
    </row>
    <row r="581" spans="1:65" s="2" customFormat="1" ht="44.25" customHeight="1">
      <c r="A581" s="35"/>
      <c r="B581" s="36"/>
      <c r="C581" s="187" t="s">
        <v>721</v>
      </c>
      <c r="D581" s="187" t="s">
        <v>143</v>
      </c>
      <c r="E581" s="188" t="s">
        <v>722</v>
      </c>
      <c r="F581" s="189" t="s">
        <v>723</v>
      </c>
      <c r="G581" s="190" t="s">
        <v>724</v>
      </c>
      <c r="H581" s="258"/>
      <c r="I581" s="192"/>
      <c r="J581" s="193">
        <f>ROUND(I581*H581,2)</f>
        <v>0</v>
      </c>
      <c r="K581" s="189" t="s">
        <v>147</v>
      </c>
      <c r="L581" s="40"/>
      <c r="M581" s="194" t="s">
        <v>1</v>
      </c>
      <c r="N581" s="195" t="s">
        <v>42</v>
      </c>
      <c r="O581" s="72"/>
      <c r="P581" s="196">
        <f>O581*H581</f>
        <v>0</v>
      </c>
      <c r="Q581" s="196">
        <v>0</v>
      </c>
      <c r="R581" s="196">
        <f>Q581*H581</f>
        <v>0</v>
      </c>
      <c r="S581" s="196">
        <v>0</v>
      </c>
      <c r="T581" s="197">
        <f>S581*H581</f>
        <v>0</v>
      </c>
      <c r="U581" s="35"/>
      <c r="V581" s="35"/>
      <c r="W581" s="35"/>
      <c r="X581" s="35"/>
      <c r="Y581" s="35"/>
      <c r="Z581" s="35"/>
      <c r="AA581" s="35"/>
      <c r="AB581" s="35"/>
      <c r="AC581" s="35"/>
      <c r="AD581" s="35"/>
      <c r="AE581" s="35"/>
      <c r="AR581" s="198" t="s">
        <v>270</v>
      </c>
      <c r="AT581" s="198" t="s">
        <v>143</v>
      </c>
      <c r="AU581" s="198" t="s">
        <v>87</v>
      </c>
      <c r="AY581" s="18" t="s">
        <v>141</v>
      </c>
      <c r="BE581" s="199">
        <f>IF(N581="základní",J581,0)</f>
        <v>0</v>
      </c>
      <c r="BF581" s="199">
        <f>IF(N581="snížená",J581,0)</f>
        <v>0</v>
      </c>
      <c r="BG581" s="199">
        <f>IF(N581="zákl. přenesená",J581,0)</f>
        <v>0</v>
      </c>
      <c r="BH581" s="199">
        <f>IF(N581="sníž. přenesená",J581,0)</f>
        <v>0</v>
      </c>
      <c r="BI581" s="199">
        <f>IF(N581="nulová",J581,0)</f>
        <v>0</v>
      </c>
      <c r="BJ581" s="18" t="s">
        <v>85</v>
      </c>
      <c r="BK581" s="199">
        <f>ROUND(I581*H581,2)</f>
        <v>0</v>
      </c>
      <c r="BL581" s="18" t="s">
        <v>270</v>
      </c>
      <c r="BM581" s="198" t="s">
        <v>725</v>
      </c>
    </row>
    <row r="582" spans="1:65" s="2" customFormat="1" ht="29.25">
      <c r="A582" s="35"/>
      <c r="B582" s="36"/>
      <c r="C582" s="37"/>
      <c r="D582" s="200" t="s">
        <v>150</v>
      </c>
      <c r="E582" s="37"/>
      <c r="F582" s="201" t="s">
        <v>723</v>
      </c>
      <c r="G582" s="37"/>
      <c r="H582" s="37"/>
      <c r="I582" s="202"/>
      <c r="J582" s="37"/>
      <c r="K582" s="37"/>
      <c r="L582" s="40"/>
      <c r="M582" s="203"/>
      <c r="N582" s="204"/>
      <c r="O582" s="72"/>
      <c r="P582" s="72"/>
      <c r="Q582" s="72"/>
      <c r="R582" s="72"/>
      <c r="S582" s="72"/>
      <c r="T582" s="73"/>
      <c r="U582" s="35"/>
      <c r="V582" s="35"/>
      <c r="W582" s="35"/>
      <c r="X582" s="35"/>
      <c r="Y582" s="35"/>
      <c r="Z582" s="35"/>
      <c r="AA582" s="35"/>
      <c r="AB582" s="35"/>
      <c r="AC582" s="35"/>
      <c r="AD582" s="35"/>
      <c r="AE582" s="35"/>
      <c r="AT582" s="18" t="s">
        <v>150</v>
      </c>
      <c r="AU582" s="18" t="s">
        <v>87</v>
      </c>
    </row>
    <row r="583" spans="1:65" s="2" customFormat="1" ht="24.2" customHeight="1">
      <c r="A583" s="35"/>
      <c r="B583" s="36"/>
      <c r="C583" s="187" t="s">
        <v>726</v>
      </c>
      <c r="D583" s="187" t="s">
        <v>143</v>
      </c>
      <c r="E583" s="188" t="s">
        <v>727</v>
      </c>
      <c r="F583" s="189" t="s">
        <v>728</v>
      </c>
      <c r="G583" s="190" t="s">
        <v>336</v>
      </c>
      <c r="H583" s="191">
        <v>9</v>
      </c>
      <c r="I583" s="192"/>
      <c r="J583" s="193">
        <f>ROUND(I583*H583,2)</f>
        <v>0</v>
      </c>
      <c r="K583" s="189" t="s">
        <v>222</v>
      </c>
      <c r="L583" s="40"/>
      <c r="M583" s="194" t="s">
        <v>1</v>
      </c>
      <c r="N583" s="195" t="s">
        <v>42</v>
      </c>
      <c r="O583" s="72"/>
      <c r="P583" s="196">
        <f>O583*H583</f>
        <v>0</v>
      </c>
      <c r="Q583" s="196">
        <v>0</v>
      </c>
      <c r="R583" s="196">
        <f>Q583*H583</f>
        <v>0</v>
      </c>
      <c r="S583" s="196">
        <v>0</v>
      </c>
      <c r="T583" s="197">
        <f>S583*H583</f>
        <v>0</v>
      </c>
      <c r="U583" s="35"/>
      <c r="V583" s="35"/>
      <c r="W583" s="35"/>
      <c r="X583" s="35"/>
      <c r="Y583" s="35"/>
      <c r="Z583" s="35"/>
      <c r="AA583" s="35"/>
      <c r="AB583" s="35"/>
      <c r="AC583" s="35"/>
      <c r="AD583" s="35"/>
      <c r="AE583" s="35"/>
      <c r="AR583" s="198" t="s">
        <v>270</v>
      </c>
      <c r="AT583" s="198" t="s">
        <v>143</v>
      </c>
      <c r="AU583" s="198" t="s">
        <v>87</v>
      </c>
      <c r="AY583" s="18" t="s">
        <v>141</v>
      </c>
      <c r="BE583" s="199">
        <f>IF(N583="základní",J583,0)</f>
        <v>0</v>
      </c>
      <c r="BF583" s="199">
        <f>IF(N583="snížená",J583,0)</f>
        <v>0</v>
      </c>
      <c r="BG583" s="199">
        <f>IF(N583="zákl. přenesená",J583,0)</f>
        <v>0</v>
      </c>
      <c r="BH583" s="199">
        <f>IF(N583="sníž. přenesená",J583,0)</f>
        <v>0</v>
      </c>
      <c r="BI583" s="199">
        <f>IF(N583="nulová",J583,0)</f>
        <v>0</v>
      </c>
      <c r="BJ583" s="18" t="s">
        <v>85</v>
      </c>
      <c r="BK583" s="199">
        <f>ROUND(I583*H583,2)</f>
        <v>0</v>
      </c>
      <c r="BL583" s="18" t="s">
        <v>270</v>
      </c>
      <c r="BM583" s="198" t="s">
        <v>729</v>
      </c>
    </row>
    <row r="584" spans="1:65" s="2" customFormat="1" ht="11.25">
      <c r="A584" s="35"/>
      <c r="B584" s="36"/>
      <c r="C584" s="37"/>
      <c r="D584" s="200" t="s">
        <v>150</v>
      </c>
      <c r="E584" s="37"/>
      <c r="F584" s="201" t="s">
        <v>730</v>
      </c>
      <c r="G584" s="37"/>
      <c r="H584" s="37"/>
      <c r="I584" s="202"/>
      <c r="J584" s="37"/>
      <c r="K584" s="37"/>
      <c r="L584" s="40"/>
      <c r="M584" s="203"/>
      <c r="N584" s="204"/>
      <c r="O584" s="72"/>
      <c r="P584" s="72"/>
      <c r="Q584" s="72"/>
      <c r="R584" s="72"/>
      <c r="S584" s="72"/>
      <c r="T584" s="73"/>
      <c r="U584" s="35"/>
      <c r="V584" s="35"/>
      <c r="W584" s="35"/>
      <c r="X584" s="35"/>
      <c r="Y584" s="35"/>
      <c r="Z584" s="35"/>
      <c r="AA584" s="35"/>
      <c r="AB584" s="35"/>
      <c r="AC584" s="35"/>
      <c r="AD584" s="35"/>
      <c r="AE584" s="35"/>
      <c r="AT584" s="18" t="s">
        <v>150</v>
      </c>
      <c r="AU584" s="18" t="s">
        <v>87</v>
      </c>
    </row>
    <row r="585" spans="1:65" s="14" customFormat="1" ht="11.25">
      <c r="B585" s="215"/>
      <c r="C585" s="216"/>
      <c r="D585" s="200" t="s">
        <v>152</v>
      </c>
      <c r="E585" s="217" t="s">
        <v>1</v>
      </c>
      <c r="F585" s="218" t="s">
        <v>731</v>
      </c>
      <c r="G585" s="216"/>
      <c r="H585" s="219">
        <v>9</v>
      </c>
      <c r="I585" s="220"/>
      <c r="J585" s="216"/>
      <c r="K585" s="216"/>
      <c r="L585" s="221"/>
      <c r="M585" s="222"/>
      <c r="N585" s="223"/>
      <c r="O585" s="223"/>
      <c r="P585" s="223"/>
      <c r="Q585" s="223"/>
      <c r="R585" s="223"/>
      <c r="S585" s="223"/>
      <c r="T585" s="224"/>
      <c r="AT585" s="225" t="s">
        <v>152</v>
      </c>
      <c r="AU585" s="225" t="s">
        <v>87</v>
      </c>
      <c r="AV585" s="14" t="s">
        <v>87</v>
      </c>
      <c r="AW585" s="14" t="s">
        <v>34</v>
      </c>
      <c r="AX585" s="14" t="s">
        <v>77</v>
      </c>
      <c r="AY585" s="225" t="s">
        <v>141</v>
      </c>
    </row>
    <row r="586" spans="1:65" s="16" customFormat="1" ht="11.25">
      <c r="B586" s="237"/>
      <c r="C586" s="238"/>
      <c r="D586" s="200" t="s">
        <v>152</v>
      </c>
      <c r="E586" s="239" t="s">
        <v>1</v>
      </c>
      <c r="F586" s="240" t="s">
        <v>174</v>
      </c>
      <c r="G586" s="238"/>
      <c r="H586" s="241">
        <v>9</v>
      </c>
      <c r="I586" s="242"/>
      <c r="J586" s="238"/>
      <c r="K586" s="238"/>
      <c r="L586" s="243"/>
      <c r="M586" s="244"/>
      <c r="N586" s="245"/>
      <c r="O586" s="245"/>
      <c r="P586" s="245"/>
      <c r="Q586" s="245"/>
      <c r="R586" s="245"/>
      <c r="S586" s="245"/>
      <c r="T586" s="246"/>
      <c r="AT586" s="247" t="s">
        <v>152</v>
      </c>
      <c r="AU586" s="247" t="s">
        <v>87</v>
      </c>
      <c r="AV586" s="16" t="s">
        <v>148</v>
      </c>
      <c r="AW586" s="16" t="s">
        <v>34</v>
      </c>
      <c r="AX586" s="16" t="s">
        <v>85</v>
      </c>
      <c r="AY586" s="247" t="s">
        <v>141</v>
      </c>
    </row>
    <row r="587" spans="1:65" s="12" customFormat="1" ht="22.9" customHeight="1">
      <c r="B587" s="171"/>
      <c r="C587" s="172"/>
      <c r="D587" s="173" t="s">
        <v>76</v>
      </c>
      <c r="E587" s="185" t="s">
        <v>732</v>
      </c>
      <c r="F587" s="185" t="s">
        <v>733</v>
      </c>
      <c r="G587" s="172"/>
      <c r="H587" s="172"/>
      <c r="I587" s="175"/>
      <c r="J587" s="186">
        <f>BK587</f>
        <v>0</v>
      </c>
      <c r="K587" s="172"/>
      <c r="L587" s="177"/>
      <c r="M587" s="178"/>
      <c r="N587" s="179"/>
      <c r="O587" s="179"/>
      <c r="P587" s="180">
        <f>SUM(P588:P601)</f>
        <v>0</v>
      </c>
      <c r="Q587" s="179"/>
      <c r="R587" s="180">
        <f>SUM(R588:R601)</f>
        <v>0</v>
      </c>
      <c r="S587" s="179"/>
      <c r="T587" s="181">
        <f>SUM(T588:T601)</f>
        <v>0</v>
      </c>
      <c r="AR587" s="182" t="s">
        <v>87</v>
      </c>
      <c r="AT587" s="183" t="s">
        <v>76</v>
      </c>
      <c r="AU587" s="183" t="s">
        <v>85</v>
      </c>
      <c r="AY587" s="182" t="s">
        <v>141</v>
      </c>
      <c r="BK587" s="184">
        <f>SUM(BK588:BK601)</f>
        <v>0</v>
      </c>
    </row>
    <row r="588" spans="1:65" s="2" customFormat="1" ht="44.25" customHeight="1">
      <c r="A588" s="35"/>
      <c r="B588" s="36"/>
      <c r="C588" s="187" t="s">
        <v>734</v>
      </c>
      <c r="D588" s="187" t="s">
        <v>143</v>
      </c>
      <c r="E588" s="188" t="s">
        <v>735</v>
      </c>
      <c r="F588" s="189" t="s">
        <v>736</v>
      </c>
      <c r="G588" s="190" t="s">
        <v>724</v>
      </c>
      <c r="H588" s="258"/>
      <c r="I588" s="192"/>
      <c r="J588" s="193">
        <f>ROUND(I588*H588,2)</f>
        <v>0</v>
      </c>
      <c r="K588" s="189" t="s">
        <v>147</v>
      </c>
      <c r="L588" s="40"/>
      <c r="M588" s="194" t="s">
        <v>1</v>
      </c>
      <c r="N588" s="195" t="s">
        <v>42</v>
      </c>
      <c r="O588" s="72"/>
      <c r="P588" s="196">
        <f>O588*H588</f>
        <v>0</v>
      </c>
      <c r="Q588" s="196">
        <v>0</v>
      </c>
      <c r="R588" s="196">
        <f>Q588*H588</f>
        <v>0</v>
      </c>
      <c r="S588" s="196">
        <v>0</v>
      </c>
      <c r="T588" s="197">
        <f>S588*H588</f>
        <v>0</v>
      </c>
      <c r="U588" s="35"/>
      <c r="V588" s="35"/>
      <c r="W588" s="35"/>
      <c r="X588" s="35"/>
      <c r="Y588" s="35"/>
      <c r="Z588" s="35"/>
      <c r="AA588" s="35"/>
      <c r="AB588" s="35"/>
      <c r="AC588" s="35"/>
      <c r="AD588" s="35"/>
      <c r="AE588" s="35"/>
      <c r="AR588" s="198" t="s">
        <v>270</v>
      </c>
      <c r="AT588" s="198" t="s">
        <v>143</v>
      </c>
      <c r="AU588" s="198" t="s">
        <v>87</v>
      </c>
      <c r="AY588" s="18" t="s">
        <v>141</v>
      </c>
      <c r="BE588" s="199">
        <f>IF(N588="základní",J588,0)</f>
        <v>0</v>
      </c>
      <c r="BF588" s="199">
        <f>IF(N588="snížená",J588,0)</f>
        <v>0</v>
      </c>
      <c r="BG588" s="199">
        <f>IF(N588="zákl. přenesená",J588,0)</f>
        <v>0</v>
      </c>
      <c r="BH588" s="199">
        <f>IF(N588="sníž. přenesená",J588,0)</f>
        <v>0</v>
      </c>
      <c r="BI588" s="199">
        <f>IF(N588="nulová",J588,0)</f>
        <v>0</v>
      </c>
      <c r="BJ588" s="18" t="s">
        <v>85</v>
      </c>
      <c r="BK588" s="199">
        <f>ROUND(I588*H588,2)</f>
        <v>0</v>
      </c>
      <c r="BL588" s="18" t="s">
        <v>270</v>
      </c>
      <c r="BM588" s="198" t="s">
        <v>737</v>
      </c>
    </row>
    <row r="589" spans="1:65" s="2" customFormat="1" ht="29.25">
      <c r="A589" s="35"/>
      <c r="B589" s="36"/>
      <c r="C589" s="37"/>
      <c r="D589" s="200" t="s">
        <v>150</v>
      </c>
      <c r="E589" s="37"/>
      <c r="F589" s="201" t="s">
        <v>736</v>
      </c>
      <c r="G589" s="37"/>
      <c r="H589" s="37"/>
      <c r="I589" s="202"/>
      <c r="J589" s="37"/>
      <c r="K589" s="37"/>
      <c r="L589" s="40"/>
      <c r="M589" s="203"/>
      <c r="N589" s="204"/>
      <c r="O589" s="72"/>
      <c r="P589" s="72"/>
      <c r="Q589" s="72"/>
      <c r="R589" s="72"/>
      <c r="S589" s="72"/>
      <c r="T589" s="73"/>
      <c r="U589" s="35"/>
      <c r="V589" s="35"/>
      <c r="W589" s="35"/>
      <c r="X589" s="35"/>
      <c r="Y589" s="35"/>
      <c r="Z589" s="35"/>
      <c r="AA589" s="35"/>
      <c r="AB589" s="35"/>
      <c r="AC589" s="35"/>
      <c r="AD589" s="35"/>
      <c r="AE589" s="35"/>
      <c r="AT589" s="18" t="s">
        <v>150</v>
      </c>
      <c r="AU589" s="18" t="s">
        <v>87</v>
      </c>
    </row>
    <row r="590" spans="1:65" s="2" customFormat="1" ht="24.2" customHeight="1">
      <c r="A590" s="35"/>
      <c r="B590" s="36"/>
      <c r="C590" s="187" t="s">
        <v>738</v>
      </c>
      <c r="D590" s="187" t="s">
        <v>143</v>
      </c>
      <c r="E590" s="188" t="s">
        <v>739</v>
      </c>
      <c r="F590" s="189" t="s">
        <v>740</v>
      </c>
      <c r="G590" s="190" t="s">
        <v>383</v>
      </c>
      <c r="H590" s="191">
        <v>5</v>
      </c>
      <c r="I590" s="192"/>
      <c r="J590" s="193">
        <f>ROUND(I590*H590,2)</f>
        <v>0</v>
      </c>
      <c r="K590" s="189" t="s">
        <v>222</v>
      </c>
      <c r="L590" s="40"/>
      <c r="M590" s="194" t="s">
        <v>1</v>
      </c>
      <c r="N590" s="195" t="s">
        <v>42</v>
      </c>
      <c r="O590" s="72"/>
      <c r="P590" s="196">
        <f>O590*H590</f>
        <v>0</v>
      </c>
      <c r="Q590" s="196">
        <v>0</v>
      </c>
      <c r="R590" s="196">
        <f>Q590*H590</f>
        <v>0</v>
      </c>
      <c r="S590" s="196">
        <v>0</v>
      </c>
      <c r="T590" s="197">
        <f>S590*H590</f>
        <v>0</v>
      </c>
      <c r="U590" s="35"/>
      <c r="V590" s="35"/>
      <c r="W590" s="35"/>
      <c r="X590" s="35"/>
      <c r="Y590" s="35"/>
      <c r="Z590" s="35"/>
      <c r="AA590" s="35"/>
      <c r="AB590" s="35"/>
      <c r="AC590" s="35"/>
      <c r="AD590" s="35"/>
      <c r="AE590" s="35"/>
      <c r="AR590" s="198" t="s">
        <v>270</v>
      </c>
      <c r="AT590" s="198" t="s">
        <v>143</v>
      </c>
      <c r="AU590" s="198" t="s">
        <v>87</v>
      </c>
      <c r="AY590" s="18" t="s">
        <v>141</v>
      </c>
      <c r="BE590" s="199">
        <f>IF(N590="základní",J590,0)</f>
        <v>0</v>
      </c>
      <c r="BF590" s="199">
        <f>IF(N590="snížená",J590,0)</f>
        <v>0</v>
      </c>
      <c r="BG590" s="199">
        <f>IF(N590="zákl. přenesená",J590,0)</f>
        <v>0</v>
      </c>
      <c r="BH590" s="199">
        <f>IF(N590="sníž. přenesená",J590,0)</f>
        <v>0</v>
      </c>
      <c r="BI590" s="199">
        <f>IF(N590="nulová",J590,0)</f>
        <v>0</v>
      </c>
      <c r="BJ590" s="18" t="s">
        <v>85</v>
      </c>
      <c r="BK590" s="199">
        <f>ROUND(I590*H590,2)</f>
        <v>0</v>
      </c>
      <c r="BL590" s="18" t="s">
        <v>270</v>
      </c>
      <c r="BM590" s="198" t="s">
        <v>741</v>
      </c>
    </row>
    <row r="591" spans="1:65" s="2" customFormat="1" ht="11.25">
      <c r="A591" s="35"/>
      <c r="B591" s="36"/>
      <c r="C591" s="37"/>
      <c r="D591" s="200" t="s">
        <v>150</v>
      </c>
      <c r="E591" s="37"/>
      <c r="F591" s="201" t="s">
        <v>740</v>
      </c>
      <c r="G591" s="37"/>
      <c r="H591" s="37"/>
      <c r="I591" s="202"/>
      <c r="J591" s="37"/>
      <c r="K591" s="37"/>
      <c r="L591" s="40"/>
      <c r="M591" s="203"/>
      <c r="N591" s="204"/>
      <c r="O591" s="72"/>
      <c r="P591" s="72"/>
      <c r="Q591" s="72"/>
      <c r="R591" s="72"/>
      <c r="S591" s="72"/>
      <c r="T591" s="73"/>
      <c r="U591" s="35"/>
      <c r="V591" s="35"/>
      <c r="W591" s="35"/>
      <c r="X591" s="35"/>
      <c r="Y591" s="35"/>
      <c r="Z591" s="35"/>
      <c r="AA591" s="35"/>
      <c r="AB591" s="35"/>
      <c r="AC591" s="35"/>
      <c r="AD591" s="35"/>
      <c r="AE591" s="35"/>
      <c r="AT591" s="18" t="s">
        <v>150</v>
      </c>
      <c r="AU591" s="18" t="s">
        <v>87</v>
      </c>
    </row>
    <row r="592" spans="1:65" s="14" customFormat="1" ht="11.25">
      <c r="B592" s="215"/>
      <c r="C592" s="216"/>
      <c r="D592" s="200" t="s">
        <v>152</v>
      </c>
      <c r="E592" s="217" t="s">
        <v>1</v>
      </c>
      <c r="F592" s="218" t="s">
        <v>181</v>
      </c>
      <c r="G592" s="216"/>
      <c r="H592" s="219">
        <v>5</v>
      </c>
      <c r="I592" s="220"/>
      <c r="J592" s="216"/>
      <c r="K592" s="216"/>
      <c r="L592" s="221"/>
      <c r="M592" s="222"/>
      <c r="N592" s="223"/>
      <c r="O592" s="223"/>
      <c r="P592" s="223"/>
      <c r="Q592" s="223"/>
      <c r="R592" s="223"/>
      <c r="S592" s="223"/>
      <c r="T592" s="224"/>
      <c r="AT592" s="225" t="s">
        <v>152</v>
      </c>
      <c r="AU592" s="225" t="s">
        <v>87</v>
      </c>
      <c r="AV592" s="14" t="s">
        <v>87</v>
      </c>
      <c r="AW592" s="14" t="s">
        <v>34</v>
      </c>
      <c r="AX592" s="14" t="s">
        <v>77</v>
      </c>
      <c r="AY592" s="225" t="s">
        <v>141</v>
      </c>
    </row>
    <row r="593" spans="1:65" s="16" customFormat="1" ht="11.25">
      <c r="B593" s="237"/>
      <c r="C593" s="238"/>
      <c r="D593" s="200" t="s">
        <v>152</v>
      </c>
      <c r="E593" s="239" t="s">
        <v>1</v>
      </c>
      <c r="F593" s="240" t="s">
        <v>174</v>
      </c>
      <c r="G593" s="238"/>
      <c r="H593" s="241">
        <v>5</v>
      </c>
      <c r="I593" s="242"/>
      <c r="J593" s="238"/>
      <c r="K593" s="238"/>
      <c r="L593" s="243"/>
      <c r="M593" s="244"/>
      <c r="N593" s="245"/>
      <c r="O593" s="245"/>
      <c r="P593" s="245"/>
      <c r="Q593" s="245"/>
      <c r="R593" s="245"/>
      <c r="S593" s="245"/>
      <c r="T593" s="246"/>
      <c r="AT593" s="247" t="s">
        <v>152</v>
      </c>
      <c r="AU593" s="247" t="s">
        <v>87</v>
      </c>
      <c r="AV593" s="16" t="s">
        <v>148</v>
      </c>
      <c r="AW593" s="16" t="s">
        <v>34</v>
      </c>
      <c r="AX593" s="16" t="s">
        <v>85</v>
      </c>
      <c r="AY593" s="247" t="s">
        <v>141</v>
      </c>
    </row>
    <row r="594" spans="1:65" s="2" customFormat="1" ht="24.2" customHeight="1">
      <c r="A594" s="35"/>
      <c r="B594" s="36"/>
      <c r="C594" s="187" t="s">
        <v>742</v>
      </c>
      <c r="D594" s="187" t="s">
        <v>143</v>
      </c>
      <c r="E594" s="188" t="s">
        <v>743</v>
      </c>
      <c r="F594" s="189" t="s">
        <v>744</v>
      </c>
      <c r="G594" s="190" t="s">
        <v>745</v>
      </c>
      <c r="H594" s="191">
        <v>9</v>
      </c>
      <c r="I594" s="192"/>
      <c r="J594" s="193">
        <f>ROUND(I594*H594,2)</f>
        <v>0</v>
      </c>
      <c r="K594" s="189" t="s">
        <v>222</v>
      </c>
      <c r="L594" s="40"/>
      <c r="M594" s="194" t="s">
        <v>1</v>
      </c>
      <c r="N594" s="195" t="s">
        <v>42</v>
      </c>
      <c r="O594" s="72"/>
      <c r="P594" s="196">
        <f>O594*H594</f>
        <v>0</v>
      </c>
      <c r="Q594" s="196">
        <v>0</v>
      </c>
      <c r="R594" s="196">
        <f>Q594*H594</f>
        <v>0</v>
      </c>
      <c r="S594" s="196">
        <v>0</v>
      </c>
      <c r="T594" s="197">
        <f>S594*H594</f>
        <v>0</v>
      </c>
      <c r="U594" s="35"/>
      <c r="V594" s="35"/>
      <c r="W594" s="35"/>
      <c r="X594" s="35"/>
      <c r="Y594" s="35"/>
      <c r="Z594" s="35"/>
      <c r="AA594" s="35"/>
      <c r="AB594" s="35"/>
      <c r="AC594" s="35"/>
      <c r="AD594" s="35"/>
      <c r="AE594" s="35"/>
      <c r="AR594" s="198" t="s">
        <v>270</v>
      </c>
      <c r="AT594" s="198" t="s">
        <v>143</v>
      </c>
      <c r="AU594" s="198" t="s">
        <v>87</v>
      </c>
      <c r="AY594" s="18" t="s">
        <v>141</v>
      </c>
      <c r="BE594" s="199">
        <f>IF(N594="základní",J594,0)</f>
        <v>0</v>
      </c>
      <c r="BF594" s="199">
        <f>IF(N594="snížená",J594,0)</f>
        <v>0</v>
      </c>
      <c r="BG594" s="199">
        <f>IF(N594="zákl. přenesená",J594,0)</f>
        <v>0</v>
      </c>
      <c r="BH594" s="199">
        <f>IF(N594="sníž. přenesená",J594,0)</f>
        <v>0</v>
      </c>
      <c r="BI594" s="199">
        <f>IF(N594="nulová",J594,0)</f>
        <v>0</v>
      </c>
      <c r="BJ594" s="18" t="s">
        <v>85</v>
      </c>
      <c r="BK594" s="199">
        <f>ROUND(I594*H594,2)</f>
        <v>0</v>
      </c>
      <c r="BL594" s="18" t="s">
        <v>270</v>
      </c>
      <c r="BM594" s="198" t="s">
        <v>746</v>
      </c>
    </row>
    <row r="595" spans="1:65" s="2" customFormat="1" ht="19.5">
      <c r="A595" s="35"/>
      <c r="B595" s="36"/>
      <c r="C595" s="37"/>
      <c r="D595" s="200" t="s">
        <v>150</v>
      </c>
      <c r="E595" s="37"/>
      <c r="F595" s="201" t="s">
        <v>744</v>
      </c>
      <c r="G595" s="37"/>
      <c r="H595" s="37"/>
      <c r="I595" s="202"/>
      <c r="J595" s="37"/>
      <c r="K595" s="37"/>
      <c r="L595" s="40"/>
      <c r="M595" s="203"/>
      <c r="N595" s="204"/>
      <c r="O595" s="72"/>
      <c r="P595" s="72"/>
      <c r="Q595" s="72"/>
      <c r="R595" s="72"/>
      <c r="S595" s="72"/>
      <c r="T595" s="73"/>
      <c r="U595" s="35"/>
      <c r="V595" s="35"/>
      <c r="W595" s="35"/>
      <c r="X595" s="35"/>
      <c r="Y595" s="35"/>
      <c r="Z595" s="35"/>
      <c r="AA595" s="35"/>
      <c r="AB595" s="35"/>
      <c r="AC595" s="35"/>
      <c r="AD595" s="35"/>
      <c r="AE595" s="35"/>
      <c r="AT595" s="18" t="s">
        <v>150</v>
      </c>
      <c r="AU595" s="18" t="s">
        <v>87</v>
      </c>
    </row>
    <row r="596" spans="1:65" s="14" customFormat="1" ht="11.25">
      <c r="B596" s="215"/>
      <c r="C596" s="216"/>
      <c r="D596" s="200" t="s">
        <v>152</v>
      </c>
      <c r="E596" s="217" t="s">
        <v>1</v>
      </c>
      <c r="F596" s="218" t="s">
        <v>731</v>
      </c>
      <c r="G596" s="216"/>
      <c r="H596" s="219">
        <v>9</v>
      </c>
      <c r="I596" s="220"/>
      <c r="J596" s="216"/>
      <c r="K596" s="216"/>
      <c r="L596" s="221"/>
      <c r="M596" s="222"/>
      <c r="N596" s="223"/>
      <c r="O596" s="223"/>
      <c r="P596" s="223"/>
      <c r="Q596" s="223"/>
      <c r="R596" s="223"/>
      <c r="S596" s="223"/>
      <c r="T596" s="224"/>
      <c r="AT596" s="225" t="s">
        <v>152</v>
      </c>
      <c r="AU596" s="225" t="s">
        <v>87</v>
      </c>
      <c r="AV596" s="14" t="s">
        <v>87</v>
      </c>
      <c r="AW596" s="14" t="s">
        <v>34</v>
      </c>
      <c r="AX596" s="14" t="s">
        <v>77</v>
      </c>
      <c r="AY596" s="225" t="s">
        <v>141</v>
      </c>
    </row>
    <row r="597" spans="1:65" s="16" customFormat="1" ht="11.25">
      <c r="B597" s="237"/>
      <c r="C597" s="238"/>
      <c r="D597" s="200" t="s">
        <v>152</v>
      </c>
      <c r="E597" s="239" t="s">
        <v>1</v>
      </c>
      <c r="F597" s="240" t="s">
        <v>174</v>
      </c>
      <c r="G597" s="238"/>
      <c r="H597" s="241">
        <v>9</v>
      </c>
      <c r="I597" s="242"/>
      <c r="J597" s="238"/>
      <c r="K597" s="238"/>
      <c r="L597" s="243"/>
      <c r="M597" s="244"/>
      <c r="N597" s="245"/>
      <c r="O597" s="245"/>
      <c r="P597" s="245"/>
      <c r="Q597" s="245"/>
      <c r="R597" s="245"/>
      <c r="S597" s="245"/>
      <c r="T597" s="246"/>
      <c r="AT597" s="247" t="s">
        <v>152</v>
      </c>
      <c r="AU597" s="247" t="s">
        <v>87</v>
      </c>
      <c r="AV597" s="16" t="s">
        <v>148</v>
      </c>
      <c r="AW597" s="16" t="s">
        <v>34</v>
      </c>
      <c r="AX597" s="16" t="s">
        <v>85</v>
      </c>
      <c r="AY597" s="247" t="s">
        <v>141</v>
      </c>
    </row>
    <row r="598" spans="1:65" s="2" customFormat="1" ht="24.2" customHeight="1">
      <c r="A598" s="35"/>
      <c r="B598" s="36"/>
      <c r="C598" s="187" t="s">
        <v>747</v>
      </c>
      <c r="D598" s="187" t="s">
        <v>143</v>
      </c>
      <c r="E598" s="188" t="s">
        <v>748</v>
      </c>
      <c r="F598" s="189" t="s">
        <v>749</v>
      </c>
      <c r="G598" s="190" t="s">
        <v>383</v>
      </c>
      <c r="H598" s="191">
        <v>1</v>
      </c>
      <c r="I598" s="192"/>
      <c r="J598" s="193">
        <f>ROUND(I598*H598,2)</f>
        <v>0</v>
      </c>
      <c r="K598" s="189" t="s">
        <v>222</v>
      </c>
      <c r="L598" s="40"/>
      <c r="M598" s="194" t="s">
        <v>1</v>
      </c>
      <c r="N598" s="195" t="s">
        <v>42</v>
      </c>
      <c r="O598" s="72"/>
      <c r="P598" s="196">
        <f>O598*H598</f>
        <v>0</v>
      </c>
      <c r="Q598" s="196">
        <v>0</v>
      </c>
      <c r="R598" s="196">
        <f>Q598*H598</f>
        <v>0</v>
      </c>
      <c r="S598" s="196">
        <v>0</v>
      </c>
      <c r="T598" s="197">
        <f>S598*H598</f>
        <v>0</v>
      </c>
      <c r="U598" s="35"/>
      <c r="V598" s="35"/>
      <c r="W598" s="35"/>
      <c r="X598" s="35"/>
      <c r="Y598" s="35"/>
      <c r="Z598" s="35"/>
      <c r="AA598" s="35"/>
      <c r="AB598" s="35"/>
      <c r="AC598" s="35"/>
      <c r="AD598" s="35"/>
      <c r="AE598" s="35"/>
      <c r="AR598" s="198" t="s">
        <v>270</v>
      </c>
      <c r="AT598" s="198" t="s">
        <v>143</v>
      </c>
      <c r="AU598" s="198" t="s">
        <v>87</v>
      </c>
      <c r="AY598" s="18" t="s">
        <v>141</v>
      </c>
      <c r="BE598" s="199">
        <f>IF(N598="základní",J598,0)</f>
        <v>0</v>
      </c>
      <c r="BF598" s="199">
        <f>IF(N598="snížená",J598,0)</f>
        <v>0</v>
      </c>
      <c r="BG598" s="199">
        <f>IF(N598="zákl. přenesená",J598,0)</f>
        <v>0</v>
      </c>
      <c r="BH598" s="199">
        <f>IF(N598="sníž. přenesená",J598,0)</f>
        <v>0</v>
      </c>
      <c r="BI598" s="199">
        <f>IF(N598="nulová",J598,0)</f>
        <v>0</v>
      </c>
      <c r="BJ598" s="18" t="s">
        <v>85</v>
      </c>
      <c r="BK598" s="199">
        <f>ROUND(I598*H598,2)</f>
        <v>0</v>
      </c>
      <c r="BL598" s="18" t="s">
        <v>270</v>
      </c>
      <c r="BM598" s="198" t="s">
        <v>750</v>
      </c>
    </row>
    <row r="599" spans="1:65" s="2" customFormat="1" ht="11.25">
      <c r="A599" s="35"/>
      <c r="B599" s="36"/>
      <c r="C599" s="37"/>
      <c r="D599" s="200" t="s">
        <v>150</v>
      </c>
      <c r="E599" s="37"/>
      <c r="F599" s="201" t="s">
        <v>749</v>
      </c>
      <c r="G599" s="37"/>
      <c r="H599" s="37"/>
      <c r="I599" s="202"/>
      <c r="J599" s="37"/>
      <c r="K599" s="37"/>
      <c r="L599" s="40"/>
      <c r="M599" s="203"/>
      <c r="N599" s="204"/>
      <c r="O599" s="72"/>
      <c r="P599" s="72"/>
      <c r="Q599" s="72"/>
      <c r="R599" s="72"/>
      <c r="S599" s="72"/>
      <c r="T599" s="73"/>
      <c r="U599" s="35"/>
      <c r="V599" s="35"/>
      <c r="W599" s="35"/>
      <c r="X599" s="35"/>
      <c r="Y599" s="35"/>
      <c r="Z599" s="35"/>
      <c r="AA599" s="35"/>
      <c r="AB599" s="35"/>
      <c r="AC599" s="35"/>
      <c r="AD599" s="35"/>
      <c r="AE599" s="35"/>
      <c r="AT599" s="18" t="s">
        <v>150</v>
      </c>
      <c r="AU599" s="18" t="s">
        <v>87</v>
      </c>
    </row>
    <row r="600" spans="1:65" s="14" customFormat="1" ht="11.25">
      <c r="B600" s="215"/>
      <c r="C600" s="216"/>
      <c r="D600" s="200" t="s">
        <v>152</v>
      </c>
      <c r="E600" s="217" t="s">
        <v>1</v>
      </c>
      <c r="F600" s="218" t="s">
        <v>85</v>
      </c>
      <c r="G600" s="216"/>
      <c r="H600" s="219">
        <v>1</v>
      </c>
      <c r="I600" s="220"/>
      <c r="J600" s="216"/>
      <c r="K600" s="216"/>
      <c r="L600" s="221"/>
      <c r="M600" s="222"/>
      <c r="N600" s="223"/>
      <c r="O600" s="223"/>
      <c r="P600" s="223"/>
      <c r="Q600" s="223"/>
      <c r="R600" s="223"/>
      <c r="S600" s="223"/>
      <c r="T600" s="224"/>
      <c r="AT600" s="225" t="s">
        <v>152</v>
      </c>
      <c r="AU600" s="225" t="s">
        <v>87</v>
      </c>
      <c r="AV600" s="14" t="s">
        <v>87</v>
      </c>
      <c r="AW600" s="14" t="s">
        <v>34</v>
      </c>
      <c r="AX600" s="14" t="s">
        <v>77</v>
      </c>
      <c r="AY600" s="225" t="s">
        <v>141</v>
      </c>
    </row>
    <row r="601" spans="1:65" s="16" customFormat="1" ht="11.25">
      <c r="B601" s="237"/>
      <c r="C601" s="238"/>
      <c r="D601" s="200" t="s">
        <v>152</v>
      </c>
      <c r="E601" s="239" t="s">
        <v>1</v>
      </c>
      <c r="F601" s="240" t="s">
        <v>174</v>
      </c>
      <c r="G601" s="238"/>
      <c r="H601" s="241">
        <v>1</v>
      </c>
      <c r="I601" s="242"/>
      <c r="J601" s="238"/>
      <c r="K601" s="238"/>
      <c r="L601" s="243"/>
      <c r="M601" s="244"/>
      <c r="N601" s="245"/>
      <c r="O601" s="245"/>
      <c r="P601" s="245"/>
      <c r="Q601" s="245"/>
      <c r="R601" s="245"/>
      <c r="S601" s="245"/>
      <c r="T601" s="246"/>
      <c r="AT601" s="247" t="s">
        <v>152</v>
      </c>
      <c r="AU601" s="247" t="s">
        <v>87</v>
      </c>
      <c r="AV601" s="16" t="s">
        <v>148</v>
      </c>
      <c r="AW601" s="16" t="s">
        <v>34</v>
      </c>
      <c r="AX601" s="16" t="s">
        <v>85</v>
      </c>
      <c r="AY601" s="247" t="s">
        <v>141</v>
      </c>
    </row>
    <row r="602" spans="1:65" s="12" customFormat="1" ht="22.9" customHeight="1">
      <c r="B602" s="171"/>
      <c r="C602" s="172"/>
      <c r="D602" s="173" t="s">
        <v>76</v>
      </c>
      <c r="E602" s="185" t="s">
        <v>751</v>
      </c>
      <c r="F602" s="185" t="s">
        <v>752</v>
      </c>
      <c r="G602" s="172"/>
      <c r="H602" s="172"/>
      <c r="I602" s="175"/>
      <c r="J602" s="186">
        <f>BK602</f>
        <v>0</v>
      </c>
      <c r="K602" s="172"/>
      <c r="L602" s="177"/>
      <c r="M602" s="178"/>
      <c r="N602" s="179"/>
      <c r="O602" s="179"/>
      <c r="P602" s="180">
        <f>SUM(P603:P616)</f>
        <v>0</v>
      </c>
      <c r="Q602" s="179"/>
      <c r="R602" s="180">
        <f>SUM(R603:R616)</f>
        <v>0</v>
      </c>
      <c r="S602" s="179"/>
      <c r="T602" s="181">
        <f>SUM(T603:T616)</f>
        <v>0</v>
      </c>
      <c r="AR602" s="182" t="s">
        <v>87</v>
      </c>
      <c r="AT602" s="183" t="s">
        <v>76</v>
      </c>
      <c r="AU602" s="183" t="s">
        <v>85</v>
      </c>
      <c r="AY602" s="182" t="s">
        <v>141</v>
      </c>
      <c r="BK602" s="184">
        <f>SUM(BK603:BK616)</f>
        <v>0</v>
      </c>
    </row>
    <row r="603" spans="1:65" s="2" customFormat="1" ht="44.25" customHeight="1">
      <c r="A603" s="35"/>
      <c r="B603" s="36"/>
      <c r="C603" s="187" t="s">
        <v>753</v>
      </c>
      <c r="D603" s="187" t="s">
        <v>143</v>
      </c>
      <c r="E603" s="188" t="s">
        <v>754</v>
      </c>
      <c r="F603" s="189" t="s">
        <v>755</v>
      </c>
      <c r="G603" s="190" t="s">
        <v>724</v>
      </c>
      <c r="H603" s="258"/>
      <c r="I603" s="192"/>
      <c r="J603" s="193">
        <f>ROUND(I603*H603,2)</f>
        <v>0</v>
      </c>
      <c r="K603" s="189" t="s">
        <v>147</v>
      </c>
      <c r="L603" s="40"/>
      <c r="M603" s="194" t="s">
        <v>1</v>
      </c>
      <c r="N603" s="195" t="s">
        <v>42</v>
      </c>
      <c r="O603" s="72"/>
      <c r="P603" s="196">
        <f>O603*H603</f>
        <v>0</v>
      </c>
      <c r="Q603" s="196">
        <v>0</v>
      </c>
      <c r="R603" s="196">
        <f>Q603*H603</f>
        <v>0</v>
      </c>
      <c r="S603" s="196">
        <v>0</v>
      </c>
      <c r="T603" s="197">
        <f>S603*H603</f>
        <v>0</v>
      </c>
      <c r="U603" s="35"/>
      <c r="V603" s="35"/>
      <c r="W603" s="35"/>
      <c r="X603" s="35"/>
      <c r="Y603" s="35"/>
      <c r="Z603" s="35"/>
      <c r="AA603" s="35"/>
      <c r="AB603" s="35"/>
      <c r="AC603" s="35"/>
      <c r="AD603" s="35"/>
      <c r="AE603" s="35"/>
      <c r="AR603" s="198" t="s">
        <v>270</v>
      </c>
      <c r="AT603" s="198" t="s">
        <v>143</v>
      </c>
      <c r="AU603" s="198" t="s">
        <v>87</v>
      </c>
      <c r="AY603" s="18" t="s">
        <v>141</v>
      </c>
      <c r="BE603" s="199">
        <f>IF(N603="základní",J603,0)</f>
        <v>0</v>
      </c>
      <c r="BF603" s="199">
        <f>IF(N603="snížená",J603,0)</f>
        <v>0</v>
      </c>
      <c r="BG603" s="199">
        <f>IF(N603="zákl. přenesená",J603,0)</f>
        <v>0</v>
      </c>
      <c r="BH603" s="199">
        <f>IF(N603="sníž. přenesená",J603,0)</f>
        <v>0</v>
      </c>
      <c r="BI603" s="199">
        <f>IF(N603="nulová",J603,0)</f>
        <v>0</v>
      </c>
      <c r="BJ603" s="18" t="s">
        <v>85</v>
      </c>
      <c r="BK603" s="199">
        <f>ROUND(I603*H603,2)</f>
        <v>0</v>
      </c>
      <c r="BL603" s="18" t="s">
        <v>270</v>
      </c>
      <c r="BM603" s="198" t="s">
        <v>756</v>
      </c>
    </row>
    <row r="604" spans="1:65" s="2" customFormat="1" ht="29.25">
      <c r="A604" s="35"/>
      <c r="B604" s="36"/>
      <c r="C604" s="37"/>
      <c r="D604" s="200" t="s">
        <v>150</v>
      </c>
      <c r="E604" s="37"/>
      <c r="F604" s="201" t="s">
        <v>755</v>
      </c>
      <c r="G604" s="37"/>
      <c r="H604" s="37"/>
      <c r="I604" s="202"/>
      <c r="J604" s="37"/>
      <c r="K604" s="37"/>
      <c r="L604" s="40"/>
      <c r="M604" s="203"/>
      <c r="N604" s="204"/>
      <c r="O604" s="72"/>
      <c r="P604" s="72"/>
      <c r="Q604" s="72"/>
      <c r="R604" s="72"/>
      <c r="S604" s="72"/>
      <c r="T604" s="73"/>
      <c r="U604" s="35"/>
      <c r="V604" s="35"/>
      <c r="W604" s="35"/>
      <c r="X604" s="35"/>
      <c r="Y604" s="35"/>
      <c r="Z604" s="35"/>
      <c r="AA604" s="35"/>
      <c r="AB604" s="35"/>
      <c r="AC604" s="35"/>
      <c r="AD604" s="35"/>
      <c r="AE604" s="35"/>
      <c r="AT604" s="18" t="s">
        <v>150</v>
      </c>
      <c r="AU604" s="18" t="s">
        <v>87</v>
      </c>
    </row>
    <row r="605" spans="1:65" s="2" customFormat="1" ht="33" customHeight="1">
      <c r="A605" s="35"/>
      <c r="B605" s="36"/>
      <c r="C605" s="187" t="s">
        <v>757</v>
      </c>
      <c r="D605" s="187" t="s">
        <v>143</v>
      </c>
      <c r="E605" s="188" t="s">
        <v>758</v>
      </c>
      <c r="F605" s="189" t="s">
        <v>759</v>
      </c>
      <c r="G605" s="190" t="s">
        <v>383</v>
      </c>
      <c r="H605" s="191">
        <v>5</v>
      </c>
      <c r="I605" s="192"/>
      <c r="J605" s="193">
        <f>ROUND(I605*H605,2)</f>
        <v>0</v>
      </c>
      <c r="K605" s="189" t="s">
        <v>222</v>
      </c>
      <c r="L605" s="40"/>
      <c r="M605" s="194" t="s">
        <v>1</v>
      </c>
      <c r="N605" s="195" t="s">
        <v>42</v>
      </c>
      <c r="O605" s="72"/>
      <c r="P605" s="196">
        <f>O605*H605</f>
        <v>0</v>
      </c>
      <c r="Q605" s="196">
        <v>0</v>
      </c>
      <c r="R605" s="196">
        <f>Q605*H605</f>
        <v>0</v>
      </c>
      <c r="S605" s="196">
        <v>0</v>
      </c>
      <c r="T605" s="197">
        <f>S605*H605</f>
        <v>0</v>
      </c>
      <c r="U605" s="35"/>
      <c r="V605" s="35"/>
      <c r="W605" s="35"/>
      <c r="X605" s="35"/>
      <c r="Y605" s="35"/>
      <c r="Z605" s="35"/>
      <c r="AA605" s="35"/>
      <c r="AB605" s="35"/>
      <c r="AC605" s="35"/>
      <c r="AD605" s="35"/>
      <c r="AE605" s="35"/>
      <c r="AR605" s="198" t="s">
        <v>270</v>
      </c>
      <c r="AT605" s="198" t="s">
        <v>143</v>
      </c>
      <c r="AU605" s="198" t="s">
        <v>87</v>
      </c>
      <c r="AY605" s="18" t="s">
        <v>141</v>
      </c>
      <c r="BE605" s="199">
        <f>IF(N605="základní",J605,0)</f>
        <v>0</v>
      </c>
      <c r="BF605" s="199">
        <f>IF(N605="snížená",J605,0)</f>
        <v>0</v>
      </c>
      <c r="BG605" s="199">
        <f>IF(N605="zákl. přenesená",J605,0)</f>
        <v>0</v>
      </c>
      <c r="BH605" s="199">
        <f>IF(N605="sníž. přenesená",J605,0)</f>
        <v>0</v>
      </c>
      <c r="BI605" s="199">
        <f>IF(N605="nulová",J605,0)</f>
        <v>0</v>
      </c>
      <c r="BJ605" s="18" t="s">
        <v>85</v>
      </c>
      <c r="BK605" s="199">
        <f>ROUND(I605*H605,2)</f>
        <v>0</v>
      </c>
      <c r="BL605" s="18" t="s">
        <v>270</v>
      </c>
      <c r="BM605" s="198" t="s">
        <v>760</v>
      </c>
    </row>
    <row r="606" spans="1:65" s="2" customFormat="1" ht="19.5">
      <c r="A606" s="35"/>
      <c r="B606" s="36"/>
      <c r="C606" s="37"/>
      <c r="D606" s="200" t="s">
        <v>150</v>
      </c>
      <c r="E606" s="37"/>
      <c r="F606" s="201" t="s">
        <v>759</v>
      </c>
      <c r="G606" s="37"/>
      <c r="H606" s="37"/>
      <c r="I606" s="202"/>
      <c r="J606" s="37"/>
      <c r="K606" s="37"/>
      <c r="L606" s="40"/>
      <c r="M606" s="203"/>
      <c r="N606" s="204"/>
      <c r="O606" s="72"/>
      <c r="P606" s="72"/>
      <c r="Q606" s="72"/>
      <c r="R606" s="72"/>
      <c r="S606" s="72"/>
      <c r="T606" s="73"/>
      <c r="U606" s="35"/>
      <c r="V606" s="35"/>
      <c r="W606" s="35"/>
      <c r="X606" s="35"/>
      <c r="Y606" s="35"/>
      <c r="Z606" s="35"/>
      <c r="AA606" s="35"/>
      <c r="AB606" s="35"/>
      <c r="AC606" s="35"/>
      <c r="AD606" s="35"/>
      <c r="AE606" s="35"/>
      <c r="AT606" s="18" t="s">
        <v>150</v>
      </c>
      <c r="AU606" s="18" t="s">
        <v>87</v>
      </c>
    </row>
    <row r="607" spans="1:65" s="14" customFormat="1" ht="11.25">
      <c r="B607" s="215"/>
      <c r="C607" s="216"/>
      <c r="D607" s="200" t="s">
        <v>152</v>
      </c>
      <c r="E607" s="217" t="s">
        <v>1</v>
      </c>
      <c r="F607" s="218" t="s">
        <v>761</v>
      </c>
      <c r="G607" s="216"/>
      <c r="H607" s="219">
        <v>5</v>
      </c>
      <c r="I607" s="220"/>
      <c r="J607" s="216"/>
      <c r="K607" s="216"/>
      <c r="L607" s="221"/>
      <c r="M607" s="222"/>
      <c r="N607" s="223"/>
      <c r="O607" s="223"/>
      <c r="P607" s="223"/>
      <c r="Q607" s="223"/>
      <c r="R607" s="223"/>
      <c r="S607" s="223"/>
      <c r="T607" s="224"/>
      <c r="AT607" s="225" t="s">
        <v>152</v>
      </c>
      <c r="AU607" s="225" t="s">
        <v>87</v>
      </c>
      <c r="AV607" s="14" t="s">
        <v>87</v>
      </c>
      <c r="AW607" s="14" t="s">
        <v>34</v>
      </c>
      <c r="AX607" s="14" t="s">
        <v>85</v>
      </c>
      <c r="AY607" s="225" t="s">
        <v>141</v>
      </c>
    </row>
    <row r="608" spans="1:65" s="2" customFormat="1" ht="33" customHeight="1">
      <c r="A608" s="35"/>
      <c r="B608" s="36"/>
      <c r="C608" s="187" t="s">
        <v>762</v>
      </c>
      <c r="D608" s="187" t="s">
        <v>143</v>
      </c>
      <c r="E608" s="188" t="s">
        <v>763</v>
      </c>
      <c r="F608" s="189" t="s">
        <v>764</v>
      </c>
      <c r="G608" s="190" t="s">
        <v>383</v>
      </c>
      <c r="H608" s="191">
        <v>1</v>
      </c>
      <c r="I608" s="192"/>
      <c r="J608" s="193">
        <f>ROUND(I608*H608,2)</f>
        <v>0</v>
      </c>
      <c r="K608" s="189" t="s">
        <v>222</v>
      </c>
      <c r="L608" s="40"/>
      <c r="M608" s="194" t="s">
        <v>1</v>
      </c>
      <c r="N608" s="195" t="s">
        <v>42</v>
      </c>
      <c r="O608" s="72"/>
      <c r="P608" s="196">
        <f>O608*H608</f>
        <v>0</v>
      </c>
      <c r="Q608" s="196">
        <v>0</v>
      </c>
      <c r="R608" s="196">
        <f>Q608*H608</f>
        <v>0</v>
      </c>
      <c r="S608" s="196">
        <v>0</v>
      </c>
      <c r="T608" s="197">
        <f>S608*H608</f>
        <v>0</v>
      </c>
      <c r="U608" s="35"/>
      <c r="V608" s="35"/>
      <c r="W608" s="35"/>
      <c r="X608" s="35"/>
      <c r="Y608" s="35"/>
      <c r="Z608" s="35"/>
      <c r="AA608" s="35"/>
      <c r="AB608" s="35"/>
      <c r="AC608" s="35"/>
      <c r="AD608" s="35"/>
      <c r="AE608" s="35"/>
      <c r="AR608" s="198" t="s">
        <v>270</v>
      </c>
      <c r="AT608" s="198" t="s">
        <v>143</v>
      </c>
      <c r="AU608" s="198" t="s">
        <v>87</v>
      </c>
      <c r="AY608" s="18" t="s">
        <v>141</v>
      </c>
      <c r="BE608" s="199">
        <f>IF(N608="základní",J608,0)</f>
        <v>0</v>
      </c>
      <c r="BF608" s="199">
        <f>IF(N608="snížená",J608,0)</f>
        <v>0</v>
      </c>
      <c r="BG608" s="199">
        <f>IF(N608="zákl. přenesená",J608,0)</f>
        <v>0</v>
      </c>
      <c r="BH608" s="199">
        <f>IF(N608="sníž. přenesená",J608,0)</f>
        <v>0</v>
      </c>
      <c r="BI608" s="199">
        <f>IF(N608="nulová",J608,0)</f>
        <v>0</v>
      </c>
      <c r="BJ608" s="18" t="s">
        <v>85</v>
      </c>
      <c r="BK608" s="199">
        <f>ROUND(I608*H608,2)</f>
        <v>0</v>
      </c>
      <c r="BL608" s="18" t="s">
        <v>270</v>
      </c>
      <c r="BM608" s="198" t="s">
        <v>765</v>
      </c>
    </row>
    <row r="609" spans="1:65" s="2" customFormat="1" ht="19.5">
      <c r="A609" s="35"/>
      <c r="B609" s="36"/>
      <c r="C609" s="37"/>
      <c r="D609" s="200" t="s">
        <v>150</v>
      </c>
      <c r="E609" s="37"/>
      <c r="F609" s="201" t="s">
        <v>764</v>
      </c>
      <c r="G609" s="37"/>
      <c r="H609" s="37"/>
      <c r="I609" s="202"/>
      <c r="J609" s="37"/>
      <c r="K609" s="37"/>
      <c r="L609" s="40"/>
      <c r="M609" s="203"/>
      <c r="N609" s="204"/>
      <c r="O609" s="72"/>
      <c r="P609" s="72"/>
      <c r="Q609" s="72"/>
      <c r="R609" s="72"/>
      <c r="S609" s="72"/>
      <c r="T609" s="73"/>
      <c r="U609" s="35"/>
      <c r="V609" s="35"/>
      <c r="W609" s="35"/>
      <c r="X609" s="35"/>
      <c r="Y609" s="35"/>
      <c r="Z609" s="35"/>
      <c r="AA609" s="35"/>
      <c r="AB609" s="35"/>
      <c r="AC609" s="35"/>
      <c r="AD609" s="35"/>
      <c r="AE609" s="35"/>
      <c r="AT609" s="18" t="s">
        <v>150</v>
      </c>
      <c r="AU609" s="18" t="s">
        <v>87</v>
      </c>
    </row>
    <row r="610" spans="1:65" s="2" customFormat="1" ht="24.2" customHeight="1">
      <c r="A610" s="35"/>
      <c r="B610" s="36"/>
      <c r="C610" s="187" t="s">
        <v>766</v>
      </c>
      <c r="D610" s="187" t="s">
        <v>143</v>
      </c>
      <c r="E610" s="188" t="s">
        <v>767</v>
      </c>
      <c r="F610" s="189" t="s">
        <v>768</v>
      </c>
      <c r="G610" s="190" t="s">
        <v>383</v>
      </c>
      <c r="H610" s="191">
        <v>1</v>
      </c>
      <c r="I610" s="192"/>
      <c r="J610" s="193">
        <f>ROUND(I610*H610,2)</f>
        <v>0</v>
      </c>
      <c r="K610" s="189" t="s">
        <v>1</v>
      </c>
      <c r="L610" s="40"/>
      <c r="M610" s="194" t="s">
        <v>1</v>
      </c>
      <c r="N610" s="195" t="s">
        <v>42</v>
      </c>
      <c r="O610" s="72"/>
      <c r="P610" s="196">
        <f>O610*H610</f>
        <v>0</v>
      </c>
      <c r="Q610" s="196">
        <v>0</v>
      </c>
      <c r="R610" s="196">
        <f>Q610*H610</f>
        <v>0</v>
      </c>
      <c r="S610" s="196">
        <v>0</v>
      </c>
      <c r="T610" s="197">
        <f>S610*H610</f>
        <v>0</v>
      </c>
      <c r="U610" s="35"/>
      <c r="V610" s="35"/>
      <c r="W610" s="35"/>
      <c r="X610" s="35"/>
      <c r="Y610" s="35"/>
      <c r="Z610" s="35"/>
      <c r="AA610" s="35"/>
      <c r="AB610" s="35"/>
      <c r="AC610" s="35"/>
      <c r="AD610" s="35"/>
      <c r="AE610" s="35"/>
      <c r="AR610" s="198" t="s">
        <v>270</v>
      </c>
      <c r="AT610" s="198" t="s">
        <v>143</v>
      </c>
      <c r="AU610" s="198" t="s">
        <v>87</v>
      </c>
      <c r="AY610" s="18" t="s">
        <v>141</v>
      </c>
      <c r="BE610" s="199">
        <f>IF(N610="základní",J610,0)</f>
        <v>0</v>
      </c>
      <c r="BF610" s="199">
        <f>IF(N610="snížená",J610,0)</f>
        <v>0</v>
      </c>
      <c r="BG610" s="199">
        <f>IF(N610="zákl. přenesená",J610,0)</f>
        <v>0</v>
      </c>
      <c r="BH610" s="199">
        <f>IF(N610="sníž. přenesená",J610,0)</f>
        <v>0</v>
      </c>
      <c r="BI610" s="199">
        <f>IF(N610="nulová",J610,0)</f>
        <v>0</v>
      </c>
      <c r="BJ610" s="18" t="s">
        <v>85</v>
      </c>
      <c r="BK610" s="199">
        <f>ROUND(I610*H610,2)</f>
        <v>0</v>
      </c>
      <c r="BL610" s="18" t="s">
        <v>270</v>
      </c>
      <c r="BM610" s="198" t="s">
        <v>769</v>
      </c>
    </row>
    <row r="611" spans="1:65" s="2" customFormat="1" ht="11.25">
      <c r="A611" s="35"/>
      <c r="B611" s="36"/>
      <c r="C611" s="37"/>
      <c r="D611" s="200" t="s">
        <v>150</v>
      </c>
      <c r="E611" s="37"/>
      <c r="F611" s="201" t="s">
        <v>770</v>
      </c>
      <c r="G611" s="37"/>
      <c r="H611" s="37"/>
      <c r="I611" s="202"/>
      <c r="J611" s="37"/>
      <c r="K611" s="37"/>
      <c r="L611" s="40"/>
      <c r="M611" s="203"/>
      <c r="N611" s="204"/>
      <c r="O611" s="72"/>
      <c r="P611" s="72"/>
      <c r="Q611" s="72"/>
      <c r="R611" s="72"/>
      <c r="S611" s="72"/>
      <c r="T611" s="73"/>
      <c r="U611" s="35"/>
      <c r="V611" s="35"/>
      <c r="W611" s="35"/>
      <c r="X611" s="35"/>
      <c r="Y611" s="35"/>
      <c r="Z611" s="35"/>
      <c r="AA611" s="35"/>
      <c r="AB611" s="35"/>
      <c r="AC611" s="35"/>
      <c r="AD611" s="35"/>
      <c r="AE611" s="35"/>
      <c r="AT611" s="18" t="s">
        <v>150</v>
      </c>
      <c r="AU611" s="18" t="s">
        <v>87</v>
      </c>
    </row>
    <row r="612" spans="1:65" s="2" customFormat="1" ht="24.2" customHeight="1">
      <c r="A612" s="35"/>
      <c r="B612" s="36"/>
      <c r="C612" s="187" t="s">
        <v>771</v>
      </c>
      <c r="D612" s="187" t="s">
        <v>143</v>
      </c>
      <c r="E612" s="188" t="s">
        <v>772</v>
      </c>
      <c r="F612" s="189" t="s">
        <v>773</v>
      </c>
      <c r="G612" s="190" t="s">
        <v>383</v>
      </c>
      <c r="H612" s="191">
        <v>1</v>
      </c>
      <c r="I612" s="192"/>
      <c r="J612" s="193">
        <f>ROUND(I612*H612,2)</f>
        <v>0</v>
      </c>
      <c r="K612" s="189" t="s">
        <v>222</v>
      </c>
      <c r="L612" s="40"/>
      <c r="M612" s="194" t="s">
        <v>1</v>
      </c>
      <c r="N612" s="195" t="s">
        <v>42</v>
      </c>
      <c r="O612" s="72"/>
      <c r="P612" s="196">
        <f>O612*H612</f>
        <v>0</v>
      </c>
      <c r="Q612" s="196">
        <v>0</v>
      </c>
      <c r="R612" s="196">
        <f>Q612*H612</f>
        <v>0</v>
      </c>
      <c r="S612" s="196">
        <v>0</v>
      </c>
      <c r="T612" s="197">
        <f>S612*H612</f>
        <v>0</v>
      </c>
      <c r="U612" s="35"/>
      <c r="V612" s="35"/>
      <c r="W612" s="35"/>
      <c r="X612" s="35"/>
      <c r="Y612" s="35"/>
      <c r="Z612" s="35"/>
      <c r="AA612" s="35"/>
      <c r="AB612" s="35"/>
      <c r="AC612" s="35"/>
      <c r="AD612" s="35"/>
      <c r="AE612" s="35"/>
      <c r="AR612" s="198" t="s">
        <v>270</v>
      </c>
      <c r="AT612" s="198" t="s">
        <v>143</v>
      </c>
      <c r="AU612" s="198" t="s">
        <v>87</v>
      </c>
      <c r="AY612" s="18" t="s">
        <v>141</v>
      </c>
      <c r="BE612" s="199">
        <f>IF(N612="základní",J612,0)</f>
        <v>0</v>
      </c>
      <c r="BF612" s="199">
        <f>IF(N612="snížená",J612,0)</f>
        <v>0</v>
      </c>
      <c r="BG612" s="199">
        <f>IF(N612="zákl. přenesená",J612,0)</f>
        <v>0</v>
      </c>
      <c r="BH612" s="199">
        <f>IF(N612="sníž. přenesená",J612,0)</f>
        <v>0</v>
      </c>
      <c r="BI612" s="199">
        <f>IF(N612="nulová",J612,0)</f>
        <v>0</v>
      </c>
      <c r="BJ612" s="18" t="s">
        <v>85</v>
      </c>
      <c r="BK612" s="199">
        <f>ROUND(I612*H612,2)</f>
        <v>0</v>
      </c>
      <c r="BL612" s="18" t="s">
        <v>270</v>
      </c>
      <c r="BM612" s="198" t="s">
        <v>774</v>
      </c>
    </row>
    <row r="613" spans="1:65" s="2" customFormat="1" ht="11.25">
      <c r="A613" s="35"/>
      <c r="B613" s="36"/>
      <c r="C613" s="37"/>
      <c r="D613" s="200" t="s">
        <v>150</v>
      </c>
      <c r="E613" s="37"/>
      <c r="F613" s="201" t="s">
        <v>773</v>
      </c>
      <c r="G613" s="37"/>
      <c r="H613" s="37"/>
      <c r="I613" s="202"/>
      <c r="J613" s="37"/>
      <c r="K613" s="37"/>
      <c r="L613" s="40"/>
      <c r="M613" s="203"/>
      <c r="N613" s="204"/>
      <c r="O613" s="72"/>
      <c r="P613" s="72"/>
      <c r="Q613" s="72"/>
      <c r="R613" s="72"/>
      <c r="S613" s="72"/>
      <c r="T613" s="73"/>
      <c r="U613" s="35"/>
      <c r="V613" s="35"/>
      <c r="W613" s="35"/>
      <c r="X613" s="35"/>
      <c r="Y613" s="35"/>
      <c r="Z613" s="35"/>
      <c r="AA613" s="35"/>
      <c r="AB613" s="35"/>
      <c r="AC613" s="35"/>
      <c r="AD613" s="35"/>
      <c r="AE613" s="35"/>
      <c r="AT613" s="18" t="s">
        <v>150</v>
      </c>
      <c r="AU613" s="18" t="s">
        <v>87</v>
      </c>
    </row>
    <row r="614" spans="1:65" s="2" customFormat="1" ht="24.2" customHeight="1">
      <c r="A614" s="35"/>
      <c r="B614" s="36"/>
      <c r="C614" s="187" t="s">
        <v>775</v>
      </c>
      <c r="D614" s="187" t="s">
        <v>143</v>
      </c>
      <c r="E614" s="188" t="s">
        <v>776</v>
      </c>
      <c r="F614" s="189" t="s">
        <v>777</v>
      </c>
      <c r="G614" s="190" t="s">
        <v>336</v>
      </c>
      <c r="H614" s="191">
        <v>8.5</v>
      </c>
      <c r="I614" s="192"/>
      <c r="J614" s="193">
        <f>ROUND(I614*H614,2)</f>
        <v>0</v>
      </c>
      <c r="K614" s="189" t="s">
        <v>222</v>
      </c>
      <c r="L614" s="40"/>
      <c r="M614" s="194" t="s">
        <v>1</v>
      </c>
      <c r="N614" s="195" t="s">
        <v>42</v>
      </c>
      <c r="O614" s="72"/>
      <c r="P614" s="196">
        <f>O614*H614</f>
        <v>0</v>
      </c>
      <c r="Q614" s="196">
        <v>0</v>
      </c>
      <c r="R614" s="196">
        <f>Q614*H614</f>
        <v>0</v>
      </c>
      <c r="S614" s="196">
        <v>0</v>
      </c>
      <c r="T614" s="197">
        <f>S614*H614</f>
        <v>0</v>
      </c>
      <c r="U614" s="35"/>
      <c r="V614" s="35"/>
      <c r="W614" s="35"/>
      <c r="X614" s="35"/>
      <c r="Y614" s="35"/>
      <c r="Z614" s="35"/>
      <c r="AA614" s="35"/>
      <c r="AB614" s="35"/>
      <c r="AC614" s="35"/>
      <c r="AD614" s="35"/>
      <c r="AE614" s="35"/>
      <c r="AR614" s="198" t="s">
        <v>270</v>
      </c>
      <c r="AT614" s="198" t="s">
        <v>143</v>
      </c>
      <c r="AU614" s="198" t="s">
        <v>87</v>
      </c>
      <c r="AY614" s="18" t="s">
        <v>141</v>
      </c>
      <c r="BE614" s="199">
        <f>IF(N614="základní",J614,0)</f>
        <v>0</v>
      </c>
      <c r="BF614" s="199">
        <f>IF(N614="snížená",J614,0)</f>
        <v>0</v>
      </c>
      <c r="BG614" s="199">
        <f>IF(N614="zákl. přenesená",J614,0)</f>
        <v>0</v>
      </c>
      <c r="BH614" s="199">
        <f>IF(N614="sníž. přenesená",J614,0)</f>
        <v>0</v>
      </c>
      <c r="BI614" s="199">
        <f>IF(N614="nulová",J614,0)</f>
        <v>0</v>
      </c>
      <c r="BJ614" s="18" t="s">
        <v>85</v>
      </c>
      <c r="BK614" s="199">
        <f>ROUND(I614*H614,2)</f>
        <v>0</v>
      </c>
      <c r="BL614" s="18" t="s">
        <v>270</v>
      </c>
      <c r="BM614" s="198" t="s">
        <v>778</v>
      </c>
    </row>
    <row r="615" spans="1:65" s="2" customFormat="1" ht="19.5">
      <c r="A615" s="35"/>
      <c r="B615" s="36"/>
      <c r="C615" s="37"/>
      <c r="D615" s="200" t="s">
        <v>150</v>
      </c>
      <c r="E615" s="37"/>
      <c r="F615" s="201" t="s">
        <v>779</v>
      </c>
      <c r="G615" s="37"/>
      <c r="H615" s="37"/>
      <c r="I615" s="202"/>
      <c r="J615" s="37"/>
      <c r="K615" s="37"/>
      <c r="L615" s="40"/>
      <c r="M615" s="203"/>
      <c r="N615" s="204"/>
      <c r="O615" s="72"/>
      <c r="P615" s="72"/>
      <c r="Q615" s="72"/>
      <c r="R615" s="72"/>
      <c r="S615" s="72"/>
      <c r="T615" s="73"/>
      <c r="U615" s="35"/>
      <c r="V615" s="35"/>
      <c r="W615" s="35"/>
      <c r="X615" s="35"/>
      <c r="Y615" s="35"/>
      <c r="Z615" s="35"/>
      <c r="AA615" s="35"/>
      <c r="AB615" s="35"/>
      <c r="AC615" s="35"/>
      <c r="AD615" s="35"/>
      <c r="AE615" s="35"/>
      <c r="AT615" s="18" t="s">
        <v>150</v>
      </c>
      <c r="AU615" s="18" t="s">
        <v>87</v>
      </c>
    </row>
    <row r="616" spans="1:65" s="14" customFormat="1" ht="11.25">
      <c r="B616" s="215"/>
      <c r="C616" s="216"/>
      <c r="D616" s="200" t="s">
        <v>152</v>
      </c>
      <c r="E616" s="217" t="s">
        <v>1</v>
      </c>
      <c r="F616" s="218" t="s">
        <v>780</v>
      </c>
      <c r="G616" s="216"/>
      <c r="H616" s="219">
        <v>8.5</v>
      </c>
      <c r="I616" s="220"/>
      <c r="J616" s="216"/>
      <c r="K616" s="216"/>
      <c r="L616" s="221"/>
      <c r="M616" s="222"/>
      <c r="N616" s="223"/>
      <c r="O616" s="223"/>
      <c r="P616" s="223"/>
      <c r="Q616" s="223"/>
      <c r="R616" s="223"/>
      <c r="S616" s="223"/>
      <c r="T616" s="224"/>
      <c r="AT616" s="225" t="s">
        <v>152</v>
      </c>
      <c r="AU616" s="225" t="s">
        <v>87</v>
      </c>
      <c r="AV616" s="14" t="s">
        <v>87</v>
      </c>
      <c r="AW616" s="14" t="s">
        <v>34</v>
      </c>
      <c r="AX616" s="14" t="s">
        <v>85</v>
      </c>
      <c r="AY616" s="225" t="s">
        <v>141</v>
      </c>
    </row>
    <row r="617" spans="1:65" s="12" customFormat="1" ht="22.9" customHeight="1">
      <c r="B617" s="171"/>
      <c r="C617" s="172"/>
      <c r="D617" s="173" t="s">
        <v>76</v>
      </c>
      <c r="E617" s="185" t="s">
        <v>781</v>
      </c>
      <c r="F617" s="185" t="s">
        <v>782</v>
      </c>
      <c r="G617" s="172"/>
      <c r="H617" s="172"/>
      <c r="I617" s="175"/>
      <c r="J617" s="186">
        <f>BK617</f>
        <v>0</v>
      </c>
      <c r="K617" s="172"/>
      <c r="L617" s="177"/>
      <c r="M617" s="178"/>
      <c r="N617" s="179"/>
      <c r="O617" s="179"/>
      <c r="P617" s="180">
        <f>SUM(P618:P653)</f>
        <v>0</v>
      </c>
      <c r="Q617" s="179"/>
      <c r="R617" s="180">
        <f>SUM(R618:R653)</f>
        <v>0.61134547000000006</v>
      </c>
      <c r="S617" s="179"/>
      <c r="T617" s="181">
        <f>SUM(T618:T653)</f>
        <v>0.11024809000000001</v>
      </c>
      <c r="AR617" s="182" t="s">
        <v>87</v>
      </c>
      <c r="AT617" s="183" t="s">
        <v>76</v>
      </c>
      <c r="AU617" s="183" t="s">
        <v>85</v>
      </c>
      <c r="AY617" s="182" t="s">
        <v>141</v>
      </c>
      <c r="BK617" s="184">
        <f>SUM(BK618:BK653)</f>
        <v>0</v>
      </c>
    </row>
    <row r="618" spans="1:65" s="2" customFormat="1" ht="24.2" customHeight="1">
      <c r="A618" s="35"/>
      <c r="B618" s="36"/>
      <c r="C618" s="187" t="s">
        <v>783</v>
      </c>
      <c r="D618" s="187" t="s">
        <v>143</v>
      </c>
      <c r="E618" s="188" t="s">
        <v>784</v>
      </c>
      <c r="F618" s="189" t="s">
        <v>785</v>
      </c>
      <c r="G618" s="190" t="s">
        <v>146</v>
      </c>
      <c r="H618" s="191">
        <v>355.63900000000001</v>
      </c>
      <c r="I618" s="192"/>
      <c r="J618" s="193">
        <f>ROUND(I618*H618,2)</f>
        <v>0</v>
      </c>
      <c r="K618" s="189" t="s">
        <v>147</v>
      </c>
      <c r="L618" s="40"/>
      <c r="M618" s="194" t="s">
        <v>1</v>
      </c>
      <c r="N618" s="195" t="s">
        <v>42</v>
      </c>
      <c r="O618" s="72"/>
      <c r="P618" s="196">
        <f>O618*H618</f>
        <v>0</v>
      </c>
      <c r="Q618" s="196">
        <v>0</v>
      </c>
      <c r="R618" s="196">
        <f>Q618*H618</f>
        <v>0</v>
      </c>
      <c r="S618" s="196">
        <v>0</v>
      </c>
      <c r="T618" s="197">
        <f>S618*H618</f>
        <v>0</v>
      </c>
      <c r="U618" s="35"/>
      <c r="V618" s="35"/>
      <c r="W618" s="35"/>
      <c r="X618" s="35"/>
      <c r="Y618" s="35"/>
      <c r="Z618" s="35"/>
      <c r="AA618" s="35"/>
      <c r="AB618" s="35"/>
      <c r="AC618" s="35"/>
      <c r="AD618" s="35"/>
      <c r="AE618" s="35"/>
      <c r="AR618" s="198" t="s">
        <v>270</v>
      </c>
      <c r="AT618" s="198" t="s">
        <v>143</v>
      </c>
      <c r="AU618" s="198" t="s">
        <v>87</v>
      </c>
      <c r="AY618" s="18" t="s">
        <v>141</v>
      </c>
      <c r="BE618" s="199">
        <f>IF(N618="základní",J618,0)</f>
        <v>0</v>
      </c>
      <c r="BF618" s="199">
        <f>IF(N618="snížená",J618,0)</f>
        <v>0</v>
      </c>
      <c r="BG618" s="199">
        <f>IF(N618="zákl. přenesená",J618,0)</f>
        <v>0</v>
      </c>
      <c r="BH618" s="199">
        <f>IF(N618="sníž. přenesená",J618,0)</f>
        <v>0</v>
      </c>
      <c r="BI618" s="199">
        <f>IF(N618="nulová",J618,0)</f>
        <v>0</v>
      </c>
      <c r="BJ618" s="18" t="s">
        <v>85</v>
      </c>
      <c r="BK618" s="199">
        <f>ROUND(I618*H618,2)</f>
        <v>0</v>
      </c>
      <c r="BL618" s="18" t="s">
        <v>270</v>
      </c>
      <c r="BM618" s="198" t="s">
        <v>786</v>
      </c>
    </row>
    <row r="619" spans="1:65" s="2" customFormat="1" ht="11.25">
      <c r="A619" s="35"/>
      <c r="B619" s="36"/>
      <c r="C619" s="37"/>
      <c r="D619" s="200" t="s">
        <v>150</v>
      </c>
      <c r="E619" s="37"/>
      <c r="F619" s="201" t="s">
        <v>787</v>
      </c>
      <c r="G619" s="37"/>
      <c r="H619" s="37"/>
      <c r="I619" s="202"/>
      <c r="J619" s="37"/>
      <c r="K619" s="37"/>
      <c r="L619" s="40"/>
      <c r="M619" s="203"/>
      <c r="N619" s="204"/>
      <c r="O619" s="72"/>
      <c r="P619" s="72"/>
      <c r="Q619" s="72"/>
      <c r="R619" s="72"/>
      <c r="S619" s="72"/>
      <c r="T619" s="73"/>
      <c r="U619" s="35"/>
      <c r="V619" s="35"/>
      <c r="W619" s="35"/>
      <c r="X619" s="35"/>
      <c r="Y619" s="35"/>
      <c r="Z619" s="35"/>
      <c r="AA619" s="35"/>
      <c r="AB619" s="35"/>
      <c r="AC619" s="35"/>
      <c r="AD619" s="35"/>
      <c r="AE619" s="35"/>
      <c r="AT619" s="18" t="s">
        <v>150</v>
      </c>
      <c r="AU619" s="18" t="s">
        <v>87</v>
      </c>
    </row>
    <row r="620" spans="1:65" s="14" customFormat="1" ht="11.25">
      <c r="B620" s="215"/>
      <c r="C620" s="216"/>
      <c r="D620" s="200" t="s">
        <v>152</v>
      </c>
      <c r="E620" s="217" t="s">
        <v>1</v>
      </c>
      <c r="F620" s="218" t="s">
        <v>788</v>
      </c>
      <c r="G620" s="216"/>
      <c r="H620" s="219">
        <v>355.63900000000001</v>
      </c>
      <c r="I620" s="220"/>
      <c r="J620" s="216"/>
      <c r="K620" s="216"/>
      <c r="L620" s="221"/>
      <c r="M620" s="222"/>
      <c r="N620" s="223"/>
      <c r="O620" s="223"/>
      <c r="P620" s="223"/>
      <c r="Q620" s="223"/>
      <c r="R620" s="223"/>
      <c r="S620" s="223"/>
      <c r="T620" s="224"/>
      <c r="AT620" s="225" t="s">
        <v>152</v>
      </c>
      <c r="AU620" s="225" t="s">
        <v>87</v>
      </c>
      <c r="AV620" s="14" t="s">
        <v>87</v>
      </c>
      <c r="AW620" s="14" t="s">
        <v>34</v>
      </c>
      <c r="AX620" s="14" t="s">
        <v>85</v>
      </c>
      <c r="AY620" s="225" t="s">
        <v>141</v>
      </c>
    </row>
    <row r="621" spans="1:65" s="2" customFormat="1" ht="16.5" customHeight="1">
      <c r="A621" s="35"/>
      <c r="B621" s="36"/>
      <c r="C621" s="187" t="s">
        <v>789</v>
      </c>
      <c r="D621" s="187" t="s">
        <v>143</v>
      </c>
      <c r="E621" s="188" t="s">
        <v>790</v>
      </c>
      <c r="F621" s="189" t="s">
        <v>791</v>
      </c>
      <c r="G621" s="190" t="s">
        <v>146</v>
      </c>
      <c r="H621" s="191">
        <v>355.63900000000001</v>
      </c>
      <c r="I621" s="192"/>
      <c r="J621" s="193">
        <f>ROUND(I621*H621,2)</f>
        <v>0</v>
      </c>
      <c r="K621" s="189" t="s">
        <v>147</v>
      </c>
      <c r="L621" s="40"/>
      <c r="M621" s="194" t="s">
        <v>1</v>
      </c>
      <c r="N621" s="195" t="s">
        <v>42</v>
      </c>
      <c r="O621" s="72"/>
      <c r="P621" s="196">
        <f>O621*H621</f>
        <v>0</v>
      </c>
      <c r="Q621" s="196">
        <v>1E-3</v>
      </c>
      <c r="R621" s="196">
        <f>Q621*H621</f>
        <v>0.35563900000000004</v>
      </c>
      <c r="S621" s="196">
        <v>3.1E-4</v>
      </c>
      <c r="T621" s="197">
        <f>S621*H621</f>
        <v>0.11024809000000001</v>
      </c>
      <c r="U621" s="35"/>
      <c r="V621" s="35"/>
      <c r="W621" s="35"/>
      <c r="X621" s="35"/>
      <c r="Y621" s="35"/>
      <c r="Z621" s="35"/>
      <c r="AA621" s="35"/>
      <c r="AB621" s="35"/>
      <c r="AC621" s="35"/>
      <c r="AD621" s="35"/>
      <c r="AE621" s="35"/>
      <c r="AR621" s="198" t="s">
        <v>270</v>
      </c>
      <c r="AT621" s="198" t="s">
        <v>143</v>
      </c>
      <c r="AU621" s="198" t="s">
        <v>87</v>
      </c>
      <c r="AY621" s="18" t="s">
        <v>141</v>
      </c>
      <c r="BE621" s="199">
        <f>IF(N621="základní",J621,0)</f>
        <v>0</v>
      </c>
      <c r="BF621" s="199">
        <f>IF(N621="snížená",J621,0)</f>
        <v>0</v>
      </c>
      <c r="BG621" s="199">
        <f>IF(N621="zákl. přenesená",J621,0)</f>
        <v>0</v>
      </c>
      <c r="BH621" s="199">
        <f>IF(N621="sníž. přenesená",J621,0)</f>
        <v>0</v>
      </c>
      <c r="BI621" s="199">
        <f>IF(N621="nulová",J621,0)</f>
        <v>0</v>
      </c>
      <c r="BJ621" s="18" t="s">
        <v>85</v>
      </c>
      <c r="BK621" s="199">
        <f>ROUND(I621*H621,2)</f>
        <v>0</v>
      </c>
      <c r="BL621" s="18" t="s">
        <v>270</v>
      </c>
      <c r="BM621" s="198" t="s">
        <v>792</v>
      </c>
    </row>
    <row r="622" spans="1:65" s="2" customFormat="1" ht="11.25">
      <c r="A622" s="35"/>
      <c r="B622" s="36"/>
      <c r="C622" s="37"/>
      <c r="D622" s="200" t="s">
        <v>150</v>
      </c>
      <c r="E622" s="37"/>
      <c r="F622" s="201" t="s">
        <v>791</v>
      </c>
      <c r="G622" s="37"/>
      <c r="H622" s="37"/>
      <c r="I622" s="202"/>
      <c r="J622" s="37"/>
      <c r="K622" s="37"/>
      <c r="L622" s="40"/>
      <c r="M622" s="203"/>
      <c r="N622" s="204"/>
      <c r="O622" s="72"/>
      <c r="P622" s="72"/>
      <c r="Q622" s="72"/>
      <c r="R622" s="72"/>
      <c r="S622" s="72"/>
      <c r="T622" s="73"/>
      <c r="U622" s="35"/>
      <c r="V622" s="35"/>
      <c r="W622" s="35"/>
      <c r="X622" s="35"/>
      <c r="Y622" s="35"/>
      <c r="Z622" s="35"/>
      <c r="AA622" s="35"/>
      <c r="AB622" s="35"/>
      <c r="AC622" s="35"/>
      <c r="AD622" s="35"/>
      <c r="AE622" s="35"/>
      <c r="AT622" s="18" t="s">
        <v>150</v>
      </c>
      <c r="AU622" s="18" t="s">
        <v>87</v>
      </c>
    </row>
    <row r="623" spans="1:65" s="14" customFormat="1" ht="11.25">
      <c r="B623" s="215"/>
      <c r="C623" s="216"/>
      <c r="D623" s="200" t="s">
        <v>152</v>
      </c>
      <c r="E623" s="217" t="s">
        <v>1</v>
      </c>
      <c r="F623" s="218" t="s">
        <v>788</v>
      </c>
      <c r="G623" s="216"/>
      <c r="H623" s="219">
        <v>355.63900000000001</v>
      </c>
      <c r="I623" s="220"/>
      <c r="J623" s="216"/>
      <c r="K623" s="216"/>
      <c r="L623" s="221"/>
      <c r="M623" s="222"/>
      <c r="N623" s="223"/>
      <c r="O623" s="223"/>
      <c r="P623" s="223"/>
      <c r="Q623" s="223"/>
      <c r="R623" s="223"/>
      <c r="S623" s="223"/>
      <c r="T623" s="224"/>
      <c r="AT623" s="225" t="s">
        <v>152</v>
      </c>
      <c r="AU623" s="225" t="s">
        <v>87</v>
      </c>
      <c r="AV623" s="14" t="s">
        <v>87</v>
      </c>
      <c r="AW623" s="14" t="s">
        <v>34</v>
      </c>
      <c r="AX623" s="14" t="s">
        <v>77</v>
      </c>
      <c r="AY623" s="225" t="s">
        <v>141</v>
      </c>
    </row>
    <row r="624" spans="1:65" s="16" customFormat="1" ht="11.25">
      <c r="B624" s="237"/>
      <c r="C624" s="238"/>
      <c r="D624" s="200" t="s">
        <v>152</v>
      </c>
      <c r="E624" s="239" t="s">
        <v>1</v>
      </c>
      <c r="F624" s="240" t="s">
        <v>174</v>
      </c>
      <c r="G624" s="238"/>
      <c r="H624" s="241">
        <v>355.63900000000001</v>
      </c>
      <c r="I624" s="242"/>
      <c r="J624" s="238"/>
      <c r="K624" s="238"/>
      <c r="L624" s="243"/>
      <c r="M624" s="244"/>
      <c r="N624" s="245"/>
      <c r="O624" s="245"/>
      <c r="P624" s="245"/>
      <c r="Q624" s="245"/>
      <c r="R624" s="245"/>
      <c r="S624" s="245"/>
      <c r="T624" s="246"/>
      <c r="AT624" s="247" t="s">
        <v>152</v>
      </c>
      <c r="AU624" s="247" t="s">
        <v>87</v>
      </c>
      <c r="AV624" s="16" t="s">
        <v>148</v>
      </c>
      <c r="AW624" s="16" t="s">
        <v>34</v>
      </c>
      <c r="AX624" s="16" t="s">
        <v>85</v>
      </c>
      <c r="AY624" s="247" t="s">
        <v>141</v>
      </c>
    </row>
    <row r="625" spans="1:65" s="2" customFormat="1" ht="24.2" customHeight="1">
      <c r="A625" s="35"/>
      <c r="B625" s="36"/>
      <c r="C625" s="187" t="s">
        <v>793</v>
      </c>
      <c r="D625" s="187" t="s">
        <v>143</v>
      </c>
      <c r="E625" s="188" t="s">
        <v>794</v>
      </c>
      <c r="F625" s="189" t="s">
        <v>795</v>
      </c>
      <c r="G625" s="190" t="s">
        <v>146</v>
      </c>
      <c r="H625" s="191">
        <v>355.63900000000001</v>
      </c>
      <c r="I625" s="192"/>
      <c r="J625" s="193">
        <f>ROUND(I625*H625,2)</f>
        <v>0</v>
      </c>
      <c r="K625" s="189" t="s">
        <v>147</v>
      </c>
      <c r="L625" s="40"/>
      <c r="M625" s="194" t="s">
        <v>1</v>
      </c>
      <c r="N625" s="195" t="s">
        <v>42</v>
      </c>
      <c r="O625" s="72"/>
      <c r="P625" s="196">
        <f>O625*H625</f>
        <v>0</v>
      </c>
      <c r="Q625" s="196">
        <v>0</v>
      </c>
      <c r="R625" s="196">
        <f>Q625*H625</f>
        <v>0</v>
      </c>
      <c r="S625" s="196">
        <v>0</v>
      </c>
      <c r="T625" s="197">
        <f>S625*H625</f>
        <v>0</v>
      </c>
      <c r="U625" s="35"/>
      <c r="V625" s="35"/>
      <c r="W625" s="35"/>
      <c r="X625" s="35"/>
      <c r="Y625" s="35"/>
      <c r="Z625" s="35"/>
      <c r="AA625" s="35"/>
      <c r="AB625" s="35"/>
      <c r="AC625" s="35"/>
      <c r="AD625" s="35"/>
      <c r="AE625" s="35"/>
      <c r="AR625" s="198" t="s">
        <v>270</v>
      </c>
      <c r="AT625" s="198" t="s">
        <v>143</v>
      </c>
      <c r="AU625" s="198" t="s">
        <v>87</v>
      </c>
      <c r="AY625" s="18" t="s">
        <v>141</v>
      </c>
      <c r="BE625" s="199">
        <f>IF(N625="základní",J625,0)</f>
        <v>0</v>
      </c>
      <c r="BF625" s="199">
        <f>IF(N625="snížená",J625,0)</f>
        <v>0</v>
      </c>
      <c r="BG625" s="199">
        <f>IF(N625="zákl. přenesená",J625,0)</f>
        <v>0</v>
      </c>
      <c r="BH625" s="199">
        <f>IF(N625="sníž. přenesená",J625,0)</f>
        <v>0</v>
      </c>
      <c r="BI625" s="199">
        <f>IF(N625="nulová",J625,0)</f>
        <v>0</v>
      </c>
      <c r="BJ625" s="18" t="s">
        <v>85</v>
      </c>
      <c r="BK625" s="199">
        <f>ROUND(I625*H625,2)</f>
        <v>0</v>
      </c>
      <c r="BL625" s="18" t="s">
        <v>270</v>
      </c>
      <c r="BM625" s="198" t="s">
        <v>796</v>
      </c>
    </row>
    <row r="626" spans="1:65" s="2" customFormat="1" ht="19.5">
      <c r="A626" s="35"/>
      <c r="B626" s="36"/>
      <c r="C626" s="37"/>
      <c r="D626" s="200" t="s">
        <v>150</v>
      </c>
      <c r="E626" s="37"/>
      <c r="F626" s="201" t="s">
        <v>795</v>
      </c>
      <c r="G626" s="37"/>
      <c r="H626" s="37"/>
      <c r="I626" s="202"/>
      <c r="J626" s="37"/>
      <c r="K626" s="37"/>
      <c r="L626" s="40"/>
      <c r="M626" s="203"/>
      <c r="N626" s="204"/>
      <c r="O626" s="72"/>
      <c r="P626" s="72"/>
      <c r="Q626" s="72"/>
      <c r="R626" s="72"/>
      <c r="S626" s="72"/>
      <c r="T626" s="73"/>
      <c r="U626" s="35"/>
      <c r="V626" s="35"/>
      <c r="W626" s="35"/>
      <c r="X626" s="35"/>
      <c r="Y626" s="35"/>
      <c r="Z626" s="35"/>
      <c r="AA626" s="35"/>
      <c r="AB626" s="35"/>
      <c r="AC626" s="35"/>
      <c r="AD626" s="35"/>
      <c r="AE626" s="35"/>
      <c r="AT626" s="18" t="s">
        <v>150</v>
      </c>
      <c r="AU626" s="18" t="s">
        <v>87</v>
      </c>
    </row>
    <row r="627" spans="1:65" s="14" customFormat="1" ht="11.25">
      <c r="B627" s="215"/>
      <c r="C627" s="216"/>
      <c r="D627" s="200" t="s">
        <v>152</v>
      </c>
      <c r="E627" s="217" t="s">
        <v>1</v>
      </c>
      <c r="F627" s="218" t="s">
        <v>788</v>
      </c>
      <c r="G627" s="216"/>
      <c r="H627" s="219">
        <v>355.63900000000001</v>
      </c>
      <c r="I627" s="220"/>
      <c r="J627" s="216"/>
      <c r="K627" s="216"/>
      <c r="L627" s="221"/>
      <c r="M627" s="222"/>
      <c r="N627" s="223"/>
      <c r="O627" s="223"/>
      <c r="P627" s="223"/>
      <c r="Q627" s="223"/>
      <c r="R627" s="223"/>
      <c r="S627" s="223"/>
      <c r="T627" s="224"/>
      <c r="AT627" s="225" t="s">
        <v>152</v>
      </c>
      <c r="AU627" s="225" t="s">
        <v>87</v>
      </c>
      <c r="AV627" s="14" t="s">
        <v>87</v>
      </c>
      <c r="AW627" s="14" t="s">
        <v>34</v>
      </c>
      <c r="AX627" s="14" t="s">
        <v>77</v>
      </c>
      <c r="AY627" s="225" t="s">
        <v>141</v>
      </c>
    </row>
    <row r="628" spans="1:65" s="16" customFormat="1" ht="11.25">
      <c r="B628" s="237"/>
      <c r="C628" s="238"/>
      <c r="D628" s="200" t="s">
        <v>152</v>
      </c>
      <c r="E628" s="239" t="s">
        <v>1</v>
      </c>
      <c r="F628" s="240" t="s">
        <v>174</v>
      </c>
      <c r="G628" s="238"/>
      <c r="H628" s="241">
        <v>355.63900000000001</v>
      </c>
      <c r="I628" s="242"/>
      <c r="J628" s="238"/>
      <c r="K628" s="238"/>
      <c r="L628" s="243"/>
      <c r="M628" s="244"/>
      <c r="N628" s="245"/>
      <c r="O628" s="245"/>
      <c r="P628" s="245"/>
      <c r="Q628" s="245"/>
      <c r="R628" s="245"/>
      <c r="S628" s="245"/>
      <c r="T628" s="246"/>
      <c r="AT628" s="247" t="s">
        <v>152</v>
      </c>
      <c r="AU628" s="247" t="s">
        <v>87</v>
      </c>
      <c r="AV628" s="16" t="s">
        <v>148</v>
      </c>
      <c r="AW628" s="16" t="s">
        <v>34</v>
      </c>
      <c r="AX628" s="16" t="s">
        <v>85</v>
      </c>
      <c r="AY628" s="247" t="s">
        <v>141</v>
      </c>
    </row>
    <row r="629" spans="1:65" s="2" customFormat="1" ht="24.2" customHeight="1">
      <c r="A629" s="35"/>
      <c r="B629" s="36"/>
      <c r="C629" s="187" t="s">
        <v>797</v>
      </c>
      <c r="D629" s="187" t="s">
        <v>143</v>
      </c>
      <c r="E629" s="188" t="s">
        <v>798</v>
      </c>
      <c r="F629" s="189" t="s">
        <v>799</v>
      </c>
      <c r="G629" s="190" t="s">
        <v>383</v>
      </c>
      <c r="H629" s="191">
        <v>65</v>
      </c>
      <c r="I629" s="192"/>
      <c r="J629" s="193">
        <f>ROUND(I629*H629,2)</f>
        <v>0</v>
      </c>
      <c r="K629" s="189" t="s">
        <v>147</v>
      </c>
      <c r="L629" s="40"/>
      <c r="M629" s="194" t="s">
        <v>1</v>
      </c>
      <c r="N629" s="195" t="s">
        <v>42</v>
      </c>
      <c r="O629" s="72"/>
      <c r="P629" s="196">
        <f>O629*H629</f>
        <v>0</v>
      </c>
      <c r="Q629" s="196">
        <v>4.8000000000000001E-4</v>
      </c>
      <c r="R629" s="196">
        <f>Q629*H629</f>
        <v>3.1200000000000002E-2</v>
      </c>
      <c r="S629" s="196">
        <v>0</v>
      </c>
      <c r="T629" s="197">
        <f>S629*H629</f>
        <v>0</v>
      </c>
      <c r="U629" s="35"/>
      <c r="V629" s="35"/>
      <c r="W629" s="35"/>
      <c r="X629" s="35"/>
      <c r="Y629" s="35"/>
      <c r="Z629" s="35"/>
      <c r="AA629" s="35"/>
      <c r="AB629" s="35"/>
      <c r="AC629" s="35"/>
      <c r="AD629" s="35"/>
      <c r="AE629" s="35"/>
      <c r="AR629" s="198" t="s">
        <v>270</v>
      </c>
      <c r="AT629" s="198" t="s">
        <v>143</v>
      </c>
      <c r="AU629" s="198" t="s">
        <v>87</v>
      </c>
      <c r="AY629" s="18" t="s">
        <v>141</v>
      </c>
      <c r="BE629" s="199">
        <f>IF(N629="základní",J629,0)</f>
        <v>0</v>
      </c>
      <c r="BF629" s="199">
        <f>IF(N629="snížená",J629,0)</f>
        <v>0</v>
      </c>
      <c r="BG629" s="199">
        <f>IF(N629="zákl. přenesená",J629,0)</f>
        <v>0</v>
      </c>
      <c r="BH629" s="199">
        <f>IF(N629="sníž. přenesená",J629,0)</f>
        <v>0</v>
      </c>
      <c r="BI629" s="199">
        <f>IF(N629="nulová",J629,0)</f>
        <v>0</v>
      </c>
      <c r="BJ629" s="18" t="s">
        <v>85</v>
      </c>
      <c r="BK629" s="199">
        <f>ROUND(I629*H629,2)</f>
        <v>0</v>
      </c>
      <c r="BL629" s="18" t="s">
        <v>270</v>
      </c>
      <c r="BM629" s="198" t="s">
        <v>800</v>
      </c>
    </row>
    <row r="630" spans="1:65" s="2" customFormat="1" ht="19.5">
      <c r="A630" s="35"/>
      <c r="B630" s="36"/>
      <c r="C630" s="37"/>
      <c r="D630" s="200" t="s">
        <v>150</v>
      </c>
      <c r="E630" s="37"/>
      <c r="F630" s="201" t="s">
        <v>801</v>
      </c>
      <c r="G630" s="37"/>
      <c r="H630" s="37"/>
      <c r="I630" s="202"/>
      <c r="J630" s="37"/>
      <c r="K630" s="37"/>
      <c r="L630" s="40"/>
      <c r="M630" s="203"/>
      <c r="N630" s="204"/>
      <c r="O630" s="72"/>
      <c r="P630" s="72"/>
      <c r="Q630" s="72"/>
      <c r="R630" s="72"/>
      <c r="S630" s="72"/>
      <c r="T630" s="73"/>
      <c r="U630" s="35"/>
      <c r="V630" s="35"/>
      <c r="W630" s="35"/>
      <c r="X630" s="35"/>
      <c r="Y630" s="35"/>
      <c r="Z630" s="35"/>
      <c r="AA630" s="35"/>
      <c r="AB630" s="35"/>
      <c r="AC630" s="35"/>
      <c r="AD630" s="35"/>
      <c r="AE630" s="35"/>
      <c r="AT630" s="18" t="s">
        <v>150</v>
      </c>
      <c r="AU630" s="18" t="s">
        <v>87</v>
      </c>
    </row>
    <row r="631" spans="1:65" s="2" customFormat="1" ht="33" customHeight="1">
      <c r="A631" s="35"/>
      <c r="B631" s="36"/>
      <c r="C631" s="187" t="s">
        <v>802</v>
      </c>
      <c r="D631" s="187" t="s">
        <v>143</v>
      </c>
      <c r="E631" s="188" t="s">
        <v>803</v>
      </c>
      <c r="F631" s="189" t="s">
        <v>804</v>
      </c>
      <c r="G631" s="190" t="s">
        <v>383</v>
      </c>
      <c r="H631" s="191">
        <v>40</v>
      </c>
      <c r="I631" s="192"/>
      <c r="J631" s="193">
        <f>ROUND(I631*H631,2)</f>
        <v>0</v>
      </c>
      <c r="K631" s="189" t="s">
        <v>147</v>
      </c>
      <c r="L631" s="40"/>
      <c r="M631" s="194" t="s">
        <v>1</v>
      </c>
      <c r="N631" s="195" t="s">
        <v>42</v>
      </c>
      <c r="O631" s="72"/>
      <c r="P631" s="196">
        <f>O631*H631</f>
        <v>0</v>
      </c>
      <c r="Q631" s="196">
        <v>1.1999999999999999E-3</v>
      </c>
      <c r="R631" s="196">
        <f>Q631*H631</f>
        <v>4.7999999999999994E-2</v>
      </c>
      <c r="S631" s="196">
        <v>0</v>
      </c>
      <c r="T631" s="197">
        <f>S631*H631</f>
        <v>0</v>
      </c>
      <c r="U631" s="35"/>
      <c r="V631" s="35"/>
      <c r="W631" s="35"/>
      <c r="X631" s="35"/>
      <c r="Y631" s="35"/>
      <c r="Z631" s="35"/>
      <c r="AA631" s="35"/>
      <c r="AB631" s="35"/>
      <c r="AC631" s="35"/>
      <c r="AD631" s="35"/>
      <c r="AE631" s="35"/>
      <c r="AR631" s="198" t="s">
        <v>270</v>
      </c>
      <c r="AT631" s="198" t="s">
        <v>143</v>
      </c>
      <c r="AU631" s="198" t="s">
        <v>87</v>
      </c>
      <c r="AY631" s="18" t="s">
        <v>141</v>
      </c>
      <c r="BE631" s="199">
        <f>IF(N631="základní",J631,0)</f>
        <v>0</v>
      </c>
      <c r="BF631" s="199">
        <f>IF(N631="snížená",J631,0)</f>
        <v>0</v>
      </c>
      <c r="BG631" s="199">
        <f>IF(N631="zákl. přenesená",J631,0)</f>
        <v>0</v>
      </c>
      <c r="BH631" s="199">
        <f>IF(N631="sníž. přenesená",J631,0)</f>
        <v>0</v>
      </c>
      <c r="BI631" s="199">
        <f>IF(N631="nulová",J631,0)</f>
        <v>0</v>
      </c>
      <c r="BJ631" s="18" t="s">
        <v>85</v>
      </c>
      <c r="BK631" s="199">
        <f>ROUND(I631*H631,2)</f>
        <v>0</v>
      </c>
      <c r="BL631" s="18" t="s">
        <v>270</v>
      </c>
      <c r="BM631" s="198" t="s">
        <v>805</v>
      </c>
    </row>
    <row r="632" spans="1:65" s="2" customFormat="1" ht="19.5">
      <c r="A632" s="35"/>
      <c r="B632" s="36"/>
      <c r="C632" s="37"/>
      <c r="D632" s="200" t="s">
        <v>150</v>
      </c>
      <c r="E632" s="37"/>
      <c r="F632" s="201" t="s">
        <v>806</v>
      </c>
      <c r="G632" s="37"/>
      <c r="H632" s="37"/>
      <c r="I632" s="202"/>
      <c r="J632" s="37"/>
      <c r="K632" s="37"/>
      <c r="L632" s="40"/>
      <c r="M632" s="203"/>
      <c r="N632" s="204"/>
      <c r="O632" s="72"/>
      <c r="P632" s="72"/>
      <c r="Q632" s="72"/>
      <c r="R632" s="72"/>
      <c r="S632" s="72"/>
      <c r="T632" s="73"/>
      <c r="U632" s="35"/>
      <c r="V632" s="35"/>
      <c r="W632" s="35"/>
      <c r="X632" s="35"/>
      <c r="Y632" s="35"/>
      <c r="Z632" s="35"/>
      <c r="AA632" s="35"/>
      <c r="AB632" s="35"/>
      <c r="AC632" s="35"/>
      <c r="AD632" s="35"/>
      <c r="AE632" s="35"/>
      <c r="AT632" s="18" t="s">
        <v>150</v>
      </c>
      <c r="AU632" s="18" t="s">
        <v>87</v>
      </c>
    </row>
    <row r="633" spans="1:65" s="2" customFormat="1" ht="24.2" customHeight="1">
      <c r="A633" s="35"/>
      <c r="B633" s="36"/>
      <c r="C633" s="187" t="s">
        <v>807</v>
      </c>
      <c r="D633" s="187" t="s">
        <v>143</v>
      </c>
      <c r="E633" s="188" t="s">
        <v>808</v>
      </c>
      <c r="F633" s="189" t="s">
        <v>809</v>
      </c>
      <c r="G633" s="190" t="s">
        <v>336</v>
      </c>
      <c r="H633" s="191">
        <v>60</v>
      </c>
      <c r="I633" s="192"/>
      <c r="J633" s="193">
        <f>ROUND(I633*H633,2)</f>
        <v>0</v>
      </c>
      <c r="K633" s="189" t="s">
        <v>147</v>
      </c>
      <c r="L633" s="40"/>
      <c r="M633" s="194" t="s">
        <v>1</v>
      </c>
      <c r="N633" s="195" t="s">
        <v>42</v>
      </c>
      <c r="O633" s="72"/>
      <c r="P633" s="196">
        <f>O633*H633</f>
        <v>0</v>
      </c>
      <c r="Q633" s="196">
        <v>0</v>
      </c>
      <c r="R633" s="196">
        <f>Q633*H633</f>
        <v>0</v>
      </c>
      <c r="S633" s="196">
        <v>0</v>
      </c>
      <c r="T633" s="197">
        <f>S633*H633</f>
        <v>0</v>
      </c>
      <c r="U633" s="35"/>
      <c r="V633" s="35"/>
      <c r="W633" s="35"/>
      <c r="X633" s="35"/>
      <c r="Y633" s="35"/>
      <c r="Z633" s="35"/>
      <c r="AA633" s="35"/>
      <c r="AB633" s="35"/>
      <c r="AC633" s="35"/>
      <c r="AD633" s="35"/>
      <c r="AE633" s="35"/>
      <c r="AR633" s="198" t="s">
        <v>270</v>
      </c>
      <c r="AT633" s="198" t="s">
        <v>143</v>
      </c>
      <c r="AU633" s="198" t="s">
        <v>87</v>
      </c>
      <c r="AY633" s="18" t="s">
        <v>141</v>
      </c>
      <c r="BE633" s="199">
        <f>IF(N633="základní",J633,0)</f>
        <v>0</v>
      </c>
      <c r="BF633" s="199">
        <f>IF(N633="snížená",J633,0)</f>
        <v>0</v>
      </c>
      <c r="BG633" s="199">
        <f>IF(N633="zákl. přenesená",J633,0)</f>
        <v>0</v>
      </c>
      <c r="BH633" s="199">
        <f>IF(N633="sníž. přenesená",J633,0)</f>
        <v>0</v>
      </c>
      <c r="BI633" s="199">
        <f>IF(N633="nulová",J633,0)</f>
        <v>0</v>
      </c>
      <c r="BJ633" s="18" t="s">
        <v>85</v>
      </c>
      <c r="BK633" s="199">
        <f>ROUND(I633*H633,2)</f>
        <v>0</v>
      </c>
      <c r="BL633" s="18" t="s">
        <v>270</v>
      </c>
      <c r="BM633" s="198" t="s">
        <v>810</v>
      </c>
    </row>
    <row r="634" spans="1:65" s="2" customFormat="1" ht="29.25">
      <c r="A634" s="35"/>
      <c r="B634" s="36"/>
      <c r="C634" s="37"/>
      <c r="D634" s="200" t="s">
        <v>150</v>
      </c>
      <c r="E634" s="37"/>
      <c r="F634" s="201" t="s">
        <v>811</v>
      </c>
      <c r="G634" s="37"/>
      <c r="H634" s="37"/>
      <c r="I634" s="202"/>
      <c r="J634" s="37"/>
      <c r="K634" s="37"/>
      <c r="L634" s="40"/>
      <c r="M634" s="203"/>
      <c r="N634" s="204"/>
      <c r="O634" s="72"/>
      <c r="P634" s="72"/>
      <c r="Q634" s="72"/>
      <c r="R634" s="72"/>
      <c r="S634" s="72"/>
      <c r="T634" s="73"/>
      <c r="U634" s="35"/>
      <c r="V634" s="35"/>
      <c r="W634" s="35"/>
      <c r="X634" s="35"/>
      <c r="Y634" s="35"/>
      <c r="Z634" s="35"/>
      <c r="AA634" s="35"/>
      <c r="AB634" s="35"/>
      <c r="AC634" s="35"/>
      <c r="AD634" s="35"/>
      <c r="AE634" s="35"/>
      <c r="AT634" s="18" t="s">
        <v>150</v>
      </c>
      <c r="AU634" s="18" t="s">
        <v>87</v>
      </c>
    </row>
    <row r="635" spans="1:65" s="2" customFormat="1" ht="21.75" customHeight="1">
      <c r="A635" s="35"/>
      <c r="B635" s="36"/>
      <c r="C635" s="248" t="s">
        <v>812</v>
      </c>
      <c r="D635" s="248" t="s">
        <v>248</v>
      </c>
      <c r="E635" s="249" t="s">
        <v>813</v>
      </c>
      <c r="F635" s="250" t="s">
        <v>814</v>
      </c>
      <c r="G635" s="251" t="s">
        <v>336</v>
      </c>
      <c r="H635" s="252">
        <v>63</v>
      </c>
      <c r="I635" s="253"/>
      <c r="J635" s="254">
        <f>ROUND(I635*H635,2)</f>
        <v>0</v>
      </c>
      <c r="K635" s="250" t="s">
        <v>147</v>
      </c>
      <c r="L635" s="255"/>
      <c r="M635" s="256" t="s">
        <v>1</v>
      </c>
      <c r="N635" s="257" t="s">
        <v>42</v>
      </c>
      <c r="O635" s="72"/>
      <c r="P635" s="196">
        <f>O635*H635</f>
        <v>0</v>
      </c>
      <c r="Q635" s="196">
        <v>0</v>
      </c>
      <c r="R635" s="196">
        <f>Q635*H635</f>
        <v>0</v>
      </c>
      <c r="S635" s="196">
        <v>0</v>
      </c>
      <c r="T635" s="197">
        <f>S635*H635</f>
        <v>0</v>
      </c>
      <c r="U635" s="35"/>
      <c r="V635" s="35"/>
      <c r="W635" s="35"/>
      <c r="X635" s="35"/>
      <c r="Y635" s="35"/>
      <c r="Z635" s="35"/>
      <c r="AA635" s="35"/>
      <c r="AB635" s="35"/>
      <c r="AC635" s="35"/>
      <c r="AD635" s="35"/>
      <c r="AE635" s="35"/>
      <c r="AR635" s="198" t="s">
        <v>361</v>
      </c>
      <c r="AT635" s="198" t="s">
        <v>248</v>
      </c>
      <c r="AU635" s="198" t="s">
        <v>87</v>
      </c>
      <c r="AY635" s="18" t="s">
        <v>141</v>
      </c>
      <c r="BE635" s="199">
        <f>IF(N635="základní",J635,0)</f>
        <v>0</v>
      </c>
      <c r="BF635" s="199">
        <f>IF(N635="snížená",J635,0)</f>
        <v>0</v>
      </c>
      <c r="BG635" s="199">
        <f>IF(N635="zákl. přenesená",J635,0)</f>
        <v>0</v>
      </c>
      <c r="BH635" s="199">
        <f>IF(N635="sníž. přenesená",J635,0)</f>
        <v>0</v>
      </c>
      <c r="BI635" s="199">
        <f>IF(N635="nulová",J635,0)</f>
        <v>0</v>
      </c>
      <c r="BJ635" s="18" t="s">
        <v>85</v>
      </c>
      <c r="BK635" s="199">
        <f>ROUND(I635*H635,2)</f>
        <v>0</v>
      </c>
      <c r="BL635" s="18" t="s">
        <v>270</v>
      </c>
      <c r="BM635" s="198" t="s">
        <v>815</v>
      </c>
    </row>
    <row r="636" spans="1:65" s="2" customFormat="1" ht="11.25">
      <c r="A636" s="35"/>
      <c r="B636" s="36"/>
      <c r="C636" s="37"/>
      <c r="D636" s="200" t="s">
        <v>150</v>
      </c>
      <c r="E636" s="37"/>
      <c r="F636" s="201" t="s">
        <v>814</v>
      </c>
      <c r="G636" s="37"/>
      <c r="H636" s="37"/>
      <c r="I636" s="202"/>
      <c r="J636" s="37"/>
      <c r="K636" s="37"/>
      <c r="L636" s="40"/>
      <c r="M636" s="203"/>
      <c r="N636" s="204"/>
      <c r="O636" s="72"/>
      <c r="P636" s="72"/>
      <c r="Q636" s="72"/>
      <c r="R636" s="72"/>
      <c r="S636" s="72"/>
      <c r="T636" s="73"/>
      <c r="U636" s="35"/>
      <c r="V636" s="35"/>
      <c r="W636" s="35"/>
      <c r="X636" s="35"/>
      <c r="Y636" s="35"/>
      <c r="Z636" s="35"/>
      <c r="AA636" s="35"/>
      <c r="AB636" s="35"/>
      <c r="AC636" s="35"/>
      <c r="AD636" s="35"/>
      <c r="AE636" s="35"/>
      <c r="AT636" s="18" t="s">
        <v>150</v>
      </c>
      <c r="AU636" s="18" t="s">
        <v>87</v>
      </c>
    </row>
    <row r="637" spans="1:65" s="14" customFormat="1" ht="11.25">
      <c r="B637" s="215"/>
      <c r="C637" s="216"/>
      <c r="D637" s="200" t="s">
        <v>152</v>
      </c>
      <c r="E637" s="216"/>
      <c r="F637" s="218" t="s">
        <v>816</v>
      </c>
      <c r="G637" s="216"/>
      <c r="H637" s="219">
        <v>63</v>
      </c>
      <c r="I637" s="220"/>
      <c r="J637" s="216"/>
      <c r="K637" s="216"/>
      <c r="L637" s="221"/>
      <c r="M637" s="222"/>
      <c r="N637" s="223"/>
      <c r="O637" s="223"/>
      <c r="P637" s="223"/>
      <c r="Q637" s="223"/>
      <c r="R637" s="223"/>
      <c r="S637" s="223"/>
      <c r="T637" s="224"/>
      <c r="AT637" s="225" t="s">
        <v>152</v>
      </c>
      <c r="AU637" s="225" t="s">
        <v>87</v>
      </c>
      <c r="AV637" s="14" t="s">
        <v>87</v>
      </c>
      <c r="AW637" s="14" t="s">
        <v>4</v>
      </c>
      <c r="AX637" s="14" t="s">
        <v>85</v>
      </c>
      <c r="AY637" s="225" t="s">
        <v>141</v>
      </c>
    </row>
    <row r="638" spans="1:65" s="2" customFormat="1" ht="55.5" customHeight="1">
      <c r="A638" s="35"/>
      <c r="B638" s="36"/>
      <c r="C638" s="187" t="s">
        <v>817</v>
      </c>
      <c r="D638" s="187" t="s">
        <v>143</v>
      </c>
      <c r="E638" s="188" t="s">
        <v>818</v>
      </c>
      <c r="F638" s="189" t="s">
        <v>819</v>
      </c>
      <c r="G638" s="190" t="s">
        <v>146</v>
      </c>
      <c r="H638" s="191">
        <v>115.995</v>
      </c>
      <c r="I638" s="192"/>
      <c r="J638" s="193">
        <f>ROUND(I638*H638,2)</f>
        <v>0</v>
      </c>
      <c r="K638" s="189" t="s">
        <v>147</v>
      </c>
      <c r="L638" s="40"/>
      <c r="M638" s="194" t="s">
        <v>1</v>
      </c>
      <c r="N638" s="195" t="s">
        <v>42</v>
      </c>
      <c r="O638" s="72"/>
      <c r="P638" s="196">
        <f>O638*H638</f>
        <v>0</v>
      </c>
      <c r="Q638" s="196">
        <v>0</v>
      </c>
      <c r="R638" s="196">
        <f>Q638*H638</f>
        <v>0</v>
      </c>
      <c r="S638" s="196">
        <v>0</v>
      </c>
      <c r="T638" s="197">
        <f>S638*H638</f>
        <v>0</v>
      </c>
      <c r="U638" s="35"/>
      <c r="V638" s="35"/>
      <c r="W638" s="35"/>
      <c r="X638" s="35"/>
      <c r="Y638" s="35"/>
      <c r="Z638" s="35"/>
      <c r="AA638" s="35"/>
      <c r="AB638" s="35"/>
      <c r="AC638" s="35"/>
      <c r="AD638" s="35"/>
      <c r="AE638" s="35"/>
      <c r="AR638" s="198" t="s">
        <v>270</v>
      </c>
      <c r="AT638" s="198" t="s">
        <v>143</v>
      </c>
      <c r="AU638" s="198" t="s">
        <v>87</v>
      </c>
      <c r="AY638" s="18" t="s">
        <v>141</v>
      </c>
      <c r="BE638" s="199">
        <f>IF(N638="základní",J638,0)</f>
        <v>0</v>
      </c>
      <c r="BF638" s="199">
        <f>IF(N638="snížená",J638,0)</f>
        <v>0</v>
      </c>
      <c r="BG638" s="199">
        <f>IF(N638="zákl. přenesená",J638,0)</f>
        <v>0</v>
      </c>
      <c r="BH638" s="199">
        <f>IF(N638="sníž. přenesená",J638,0)</f>
        <v>0</v>
      </c>
      <c r="BI638" s="199">
        <f>IF(N638="nulová",J638,0)</f>
        <v>0</v>
      </c>
      <c r="BJ638" s="18" t="s">
        <v>85</v>
      </c>
      <c r="BK638" s="199">
        <f>ROUND(I638*H638,2)</f>
        <v>0</v>
      </c>
      <c r="BL638" s="18" t="s">
        <v>270</v>
      </c>
      <c r="BM638" s="198" t="s">
        <v>820</v>
      </c>
    </row>
    <row r="639" spans="1:65" s="2" customFormat="1" ht="29.25">
      <c r="A639" s="35"/>
      <c r="B639" s="36"/>
      <c r="C639" s="37"/>
      <c r="D639" s="200" t="s">
        <v>150</v>
      </c>
      <c r="E639" s="37"/>
      <c r="F639" s="201" t="s">
        <v>819</v>
      </c>
      <c r="G639" s="37"/>
      <c r="H639" s="37"/>
      <c r="I639" s="202"/>
      <c r="J639" s="37"/>
      <c r="K639" s="37"/>
      <c r="L639" s="40"/>
      <c r="M639" s="203"/>
      <c r="N639" s="204"/>
      <c r="O639" s="72"/>
      <c r="P639" s="72"/>
      <c r="Q639" s="72"/>
      <c r="R639" s="72"/>
      <c r="S639" s="72"/>
      <c r="T639" s="73"/>
      <c r="U639" s="35"/>
      <c r="V639" s="35"/>
      <c r="W639" s="35"/>
      <c r="X639" s="35"/>
      <c r="Y639" s="35"/>
      <c r="Z639" s="35"/>
      <c r="AA639" s="35"/>
      <c r="AB639" s="35"/>
      <c r="AC639" s="35"/>
      <c r="AD639" s="35"/>
      <c r="AE639" s="35"/>
      <c r="AT639" s="18" t="s">
        <v>150</v>
      </c>
      <c r="AU639" s="18" t="s">
        <v>87</v>
      </c>
    </row>
    <row r="640" spans="1:65" s="14" customFormat="1" ht="11.25">
      <c r="B640" s="215"/>
      <c r="C640" s="216"/>
      <c r="D640" s="200" t="s">
        <v>152</v>
      </c>
      <c r="E640" s="217" t="s">
        <v>1</v>
      </c>
      <c r="F640" s="218" t="s">
        <v>573</v>
      </c>
      <c r="G640" s="216"/>
      <c r="H640" s="219">
        <v>115.995</v>
      </c>
      <c r="I640" s="220"/>
      <c r="J640" s="216"/>
      <c r="K640" s="216"/>
      <c r="L640" s="221"/>
      <c r="M640" s="222"/>
      <c r="N640" s="223"/>
      <c r="O640" s="223"/>
      <c r="P640" s="223"/>
      <c r="Q640" s="223"/>
      <c r="R640" s="223"/>
      <c r="S640" s="223"/>
      <c r="T640" s="224"/>
      <c r="AT640" s="225" t="s">
        <v>152</v>
      </c>
      <c r="AU640" s="225" t="s">
        <v>87</v>
      </c>
      <c r="AV640" s="14" t="s">
        <v>87</v>
      </c>
      <c r="AW640" s="14" t="s">
        <v>34</v>
      </c>
      <c r="AX640" s="14" t="s">
        <v>77</v>
      </c>
      <c r="AY640" s="225" t="s">
        <v>141</v>
      </c>
    </row>
    <row r="641" spans="1:65" s="16" customFormat="1" ht="11.25">
      <c r="B641" s="237"/>
      <c r="C641" s="238"/>
      <c r="D641" s="200" t="s">
        <v>152</v>
      </c>
      <c r="E641" s="239" t="s">
        <v>1</v>
      </c>
      <c r="F641" s="240" t="s">
        <v>174</v>
      </c>
      <c r="G641" s="238"/>
      <c r="H641" s="241">
        <v>115.995</v>
      </c>
      <c r="I641" s="242"/>
      <c r="J641" s="238"/>
      <c r="K641" s="238"/>
      <c r="L641" s="243"/>
      <c r="M641" s="244"/>
      <c r="N641" s="245"/>
      <c r="O641" s="245"/>
      <c r="P641" s="245"/>
      <c r="Q641" s="245"/>
      <c r="R641" s="245"/>
      <c r="S641" s="245"/>
      <c r="T641" s="246"/>
      <c r="AT641" s="247" t="s">
        <v>152</v>
      </c>
      <c r="AU641" s="247" t="s">
        <v>87</v>
      </c>
      <c r="AV641" s="16" t="s">
        <v>148</v>
      </c>
      <c r="AW641" s="16" t="s">
        <v>34</v>
      </c>
      <c r="AX641" s="16" t="s">
        <v>85</v>
      </c>
      <c r="AY641" s="247" t="s">
        <v>141</v>
      </c>
    </row>
    <row r="642" spans="1:65" s="2" customFormat="1" ht="16.5" customHeight="1">
      <c r="A642" s="35"/>
      <c r="B642" s="36"/>
      <c r="C642" s="248" t="s">
        <v>821</v>
      </c>
      <c r="D642" s="248" t="s">
        <v>248</v>
      </c>
      <c r="E642" s="249" t="s">
        <v>822</v>
      </c>
      <c r="F642" s="250" t="s">
        <v>823</v>
      </c>
      <c r="G642" s="251" t="s">
        <v>146</v>
      </c>
      <c r="H642" s="252">
        <v>115.995</v>
      </c>
      <c r="I642" s="253"/>
      <c r="J642" s="254">
        <f>ROUND(I642*H642,2)</f>
        <v>0</v>
      </c>
      <c r="K642" s="250" t="s">
        <v>147</v>
      </c>
      <c r="L642" s="255"/>
      <c r="M642" s="256" t="s">
        <v>1</v>
      </c>
      <c r="N642" s="257" t="s">
        <v>42</v>
      </c>
      <c r="O642" s="72"/>
      <c r="P642" s="196">
        <f>O642*H642</f>
        <v>0</v>
      </c>
      <c r="Q642" s="196">
        <v>5.0000000000000002E-5</v>
      </c>
      <c r="R642" s="196">
        <f>Q642*H642</f>
        <v>5.7997500000000002E-3</v>
      </c>
      <c r="S642" s="196">
        <v>0</v>
      </c>
      <c r="T642" s="197">
        <f>S642*H642</f>
        <v>0</v>
      </c>
      <c r="U642" s="35"/>
      <c r="V642" s="35"/>
      <c r="W642" s="35"/>
      <c r="X642" s="35"/>
      <c r="Y642" s="35"/>
      <c r="Z642" s="35"/>
      <c r="AA642" s="35"/>
      <c r="AB642" s="35"/>
      <c r="AC642" s="35"/>
      <c r="AD642" s="35"/>
      <c r="AE642" s="35"/>
      <c r="AR642" s="198" t="s">
        <v>361</v>
      </c>
      <c r="AT642" s="198" t="s">
        <v>248</v>
      </c>
      <c r="AU642" s="198" t="s">
        <v>87</v>
      </c>
      <c r="AY642" s="18" t="s">
        <v>141</v>
      </c>
      <c r="BE642" s="199">
        <f>IF(N642="základní",J642,0)</f>
        <v>0</v>
      </c>
      <c r="BF642" s="199">
        <f>IF(N642="snížená",J642,0)</f>
        <v>0</v>
      </c>
      <c r="BG642" s="199">
        <f>IF(N642="zákl. přenesená",J642,0)</f>
        <v>0</v>
      </c>
      <c r="BH642" s="199">
        <f>IF(N642="sníž. přenesená",J642,0)</f>
        <v>0</v>
      </c>
      <c r="BI642" s="199">
        <f>IF(N642="nulová",J642,0)</f>
        <v>0</v>
      </c>
      <c r="BJ642" s="18" t="s">
        <v>85</v>
      </c>
      <c r="BK642" s="199">
        <f>ROUND(I642*H642,2)</f>
        <v>0</v>
      </c>
      <c r="BL642" s="18" t="s">
        <v>270</v>
      </c>
      <c r="BM642" s="198" t="s">
        <v>824</v>
      </c>
    </row>
    <row r="643" spans="1:65" s="2" customFormat="1" ht="11.25">
      <c r="A643" s="35"/>
      <c r="B643" s="36"/>
      <c r="C643" s="37"/>
      <c r="D643" s="200" t="s">
        <v>150</v>
      </c>
      <c r="E643" s="37"/>
      <c r="F643" s="201" t="s">
        <v>823</v>
      </c>
      <c r="G643" s="37"/>
      <c r="H643" s="37"/>
      <c r="I643" s="202"/>
      <c r="J643" s="37"/>
      <c r="K643" s="37"/>
      <c r="L643" s="40"/>
      <c r="M643" s="203"/>
      <c r="N643" s="204"/>
      <c r="O643" s="72"/>
      <c r="P643" s="72"/>
      <c r="Q643" s="72"/>
      <c r="R643" s="72"/>
      <c r="S643" s="72"/>
      <c r="T643" s="73"/>
      <c r="U643" s="35"/>
      <c r="V643" s="35"/>
      <c r="W643" s="35"/>
      <c r="X643" s="35"/>
      <c r="Y643" s="35"/>
      <c r="Z643" s="35"/>
      <c r="AA643" s="35"/>
      <c r="AB643" s="35"/>
      <c r="AC643" s="35"/>
      <c r="AD643" s="35"/>
      <c r="AE643" s="35"/>
      <c r="AT643" s="18" t="s">
        <v>150</v>
      </c>
      <c r="AU643" s="18" t="s">
        <v>87</v>
      </c>
    </row>
    <row r="644" spans="1:65" s="2" customFormat="1" ht="24.2" customHeight="1">
      <c r="A644" s="35"/>
      <c r="B644" s="36"/>
      <c r="C644" s="187" t="s">
        <v>825</v>
      </c>
      <c r="D644" s="187" t="s">
        <v>143</v>
      </c>
      <c r="E644" s="188" t="s">
        <v>826</v>
      </c>
      <c r="F644" s="189" t="s">
        <v>827</v>
      </c>
      <c r="G644" s="190" t="s">
        <v>146</v>
      </c>
      <c r="H644" s="191">
        <v>355.63900000000001</v>
      </c>
      <c r="I644" s="192"/>
      <c r="J644" s="193">
        <f>ROUND(I644*H644,2)</f>
        <v>0</v>
      </c>
      <c r="K644" s="189" t="s">
        <v>147</v>
      </c>
      <c r="L644" s="40"/>
      <c r="M644" s="194" t="s">
        <v>1</v>
      </c>
      <c r="N644" s="195" t="s">
        <v>42</v>
      </c>
      <c r="O644" s="72"/>
      <c r="P644" s="196">
        <f>O644*H644</f>
        <v>0</v>
      </c>
      <c r="Q644" s="196">
        <v>2.0000000000000001E-4</v>
      </c>
      <c r="R644" s="196">
        <f>Q644*H644</f>
        <v>7.1127800000000005E-2</v>
      </c>
      <c r="S644" s="196">
        <v>0</v>
      </c>
      <c r="T644" s="197">
        <f>S644*H644</f>
        <v>0</v>
      </c>
      <c r="U644" s="35"/>
      <c r="V644" s="35"/>
      <c r="W644" s="35"/>
      <c r="X644" s="35"/>
      <c r="Y644" s="35"/>
      <c r="Z644" s="35"/>
      <c r="AA644" s="35"/>
      <c r="AB644" s="35"/>
      <c r="AC644" s="35"/>
      <c r="AD644" s="35"/>
      <c r="AE644" s="35"/>
      <c r="AR644" s="198" t="s">
        <v>148</v>
      </c>
      <c r="AT644" s="198" t="s">
        <v>143</v>
      </c>
      <c r="AU644" s="198" t="s">
        <v>87</v>
      </c>
      <c r="AY644" s="18" t="s">
        <v>141</v>
      </c>
      <c r="BE644" s="199">
        <f>IF(N644="základní",J644,0)</f>
        <v>0</v>
      </c>
      <c r="BF644" s="199">
        <f>IF(N644="snížená",J644,0)</f>
        <v>0</v>
      </c>
      <c r="BG644" s="199">
        <f>IF(N644="zákl. přenesená",J644,0)</f>
        <v>0</v>
      </c>
      <c r="BH644" s="199">
        <f>IF(N644="sníž. přenesená",J644,0)</f>
        <v>0</v>
      </c>
      <c r="BI644" s="199">
        <f>IF(N644="nulová",J644,0)</f>
        <v>0</v>
      </c>
      <c r="BJ644" s="18" t="s">
        <v>85</v>
      </c>
      <c r="BK644" s="199">
        <f>ROUND(I644*H644,2)</f>
        <v>0</v>
      </c>
      <c r="BL644" s="18" t="s">
        <v>148</v>
      </c>
      <c r="BM644" s="198" t="s">
        <v>828</v>
      </c>
    </row>
    <row r="645" spans="1:65" s="2" customFormat="1" ht="19.5">
      <c r="A645" s="35"/>
      <c r="B645" s="36"/>
      <c r="C645" s="37"/>
      <c r="D645" s="200" t="s">
        <v>150</v>
      </c>
      <c r="E645" s="37"/>
      <c r="F645" s="201" t="s">
        <v>829</v>
      </c>
      <c r="G645" s="37"/>
      <c r="H645" s="37"/>
      <c r="I645" s="202"/>
      <c r="J645" s="37"/>
      <c r="K645" s="37"/>
      <c r="L645" s="40"/>
      <c r="M645" s="203"/>
      <c r="N645" s="204"/>
      <c r="O645" s="72"/>
      <c r="P645" s="72"/>
      <c r="Q645" s="72"/>
      <c r="R645" s="72"/>
      <c r="S645" s="72"/>
      <c r="T645" s="73"/>
      <c r="U645" s="35"/>
      <c r="V645" s="35"/>
      <c r="W645" s="35"/>
      <c r="X645" s="35"/>
      <c r="Y645" s="35"/>
      <c r="Z645" s="35"/>
      <c r="AA645" s="35"/>
      <c r="AB645" s="35"/>
      <c r="AC645" s="35"/>
      <c r="AD645" s="35"/>
      <c r="AE645" s="35"/>
      <c r="AT645" s="18" t="s">
        <v>150</v>
      </c>
      <c r="AU645" s="18" t="s">
        <v>87</v>
      </c>
    </row>
    <row r="646" spans="1:65" s="13" customFormat="1" ht="11.25">
      <c r="B646" s="205"/>
      <c r="C646" s="206"/>
      <c r="D646" s="200" t="s">
        <v>152</v>
      </c>
      <c r="E646" s="207" t="s">
        <v>1</v>
      </c>
      <c r="F646" s="208" t="s">
        <v>830</v>
      </c>
      <c r="G646" s="206"/>
      <c r="H646" s="207" t="s">
        <v>1</v>
      </c>
      <c r="I646" s="209"/>
      <c r="J646" s="206"/>
      <c r="K646" s="206"/>
      <c r="L646" s="210"/>
      <c r="M646" s="211"/>
      <c r="N646" s="212"/>
      <c r="O646" s="212"/>
      <c r="P646" s="212"/>
      <c r="Q646" s="212"/>
      <c r="R646" s="212"/>
      <c r="S646" s="212"/>
      <c r="T646" s="213"/>
      <c r="AT646" s="214" t="s">
        <v>152</v>
      </c>
      <c r="AU646" s="214" t="s">
        <v>87</v>
      </c>
      <c r="AV646" s="13" t="s">
        <v>85</v>
      </c>
      <c r="AW646" s="13" t="s">
        <v>34</v>
      </c>
      <c r="AX646" s="13" t="s">
        <v>77</v>
      </c>
      <c r="AY646" s="214" t="s">
        <v>141</v>
      </c>
    </row>
    <row r="647" spans="1:65" s="14" customFormat="1" ht="11.25">
      <c r="B647" s="215"/>
      <c r="C647" s="216"/>
      <c r="D647" s="200" t="s">
        <v>152</v>
      </c>
      <c r="E647" s="217" t="s">
        <v>1</v>
      </c>
      <c r="F647" s="218" t="s">
        <v>831</v>
      </c>
      <c r="G647" s="216"/>
      <c r="H647" s="219">
        <v>263.536</v>
      </c>
      <c r="I647" s="220"/>
      <c r="J647" s="216"/>
      <c r="K647" s="216"/>
      <c r="L647" s="221"/>
      <c r="M647" s="222"/>
      <c r="N647" s="223"/>
      <c r="O647" s="223"/>
      <c r="P647" s="223"/>
      <c r="Q647" s="223"/>
      <c r="R647" s="223"/>
      <c r="S647" s="223"/>
      <c r="T647" s="224"/>
      <c r="AT647" s="225" t="s">
        <v>152</v>
      </c>
      <c r="AU647" s="225" t="s">
        <v>87</v>
      </c>
      <c r="AV647" s="14" t="s">
        <v>87</v>
      </c>
      <c r="AW647" s="14" t="s">
        <v>34</v>
      </c>
      <c r="AX647" s="14" t="s">
        <v>77</v>
      </c>
      <c r="AY647" s="225" t="s">
        <v>141</v>
      </c>
    </row>
    <row r="648" spans="1:65" s="14" customFormat="1" ht="11.25">
      <c r="B648" s="215"/>
      <c r="C648" s="216"/>
      <c r="D648" s="200" t="s">
        <v>152</v>
      </c>
      <c r="E648" s="217" t="s">
        <v>1</v>
      </c>
      <c r="F648" s="218" t="s">
        <v>573</v>
      </c>
      <c r="G648" s="216"/>
      <c r="H648" s="219">
        <v>115.995</v>
      </c>
      <c r="I648" s="220"/>
      <c r="J648" s="216"/>
      <c r="K648" s="216"/>
      <c r="L648" s="221"/>
      <c r="M648" s="222"/>
      <c r="N648" s="223"/>
      <c r="O648" s="223"/>
      <c r="P648" s="223"/>
      <c r="Q648" s="223"/>
      <c r="R648" s="223"/>
      <c r="S648" s="223"/>
      <c r="T648" s="224"/>
      <c r="AT648" s="225" t="s">
        <v>152</v>
      </c>
      <c r="AU648" s="225" t="s">
        <v>87</v>
      </c>
      <c r="AV648" s="14" t="s">
        <v>87</v>
      </c>
      <c r="AW648" s="14" t="s">
        <v>34</v>
      </c>
      <c r="AX648" s="14" t="s">
        <v>77</v>
      </c>
      <c r="AY648" s="225" t="s">
        <v>141</v>
      </c>
    </row>
    <row r="649" spans="1:65" s="14" customFormat="1" ht="11.25">
      <c r="B649" s="215"/>
      <c r="C649" s="216"/>
      <c r="D649" s="200" t="s">
        <v>152</v>
      </c>
      <c r="E649" s="217" t="s">
        <v>1</v>
      </c>
      <c r="F649" s="218" t="s">
        <v>832</v>
      </c>
      <c r="G649" s="216"/>
      <c r="H649" s="219">
        <v>-23.891999999999999</v>
      </c>
      <c r="I649" s="220"/>
      <c r="J649" s="216"/>
      <c r="K649" s="216"/>
      <c r="L649" s="221"/>
      <c r="M649" s="222"/>
      <c r="N649" s="223"/>
      <c r="O649" s="223"/>
      <c r="P649" s="223"/>
      <c r="Q649" s="223"/>
      <c r="R649" s="223"/>
      <c r="S649" s="223"/>
      <c r="T649" s="224"/>
      <c r="AT649" s="225" t="s">
        <v>152</v>
      </c>
      <c r="AU649" s="225" t="s">
        <v>87</v>
      </c>
      <c r="AV649" s="14" t="s">
        <v>87</v>
      </c>
      <c r="AW649" s="14" t="s">
        <v>34</v>
      </c>
      <c r="AX649" s="14" t="s">
        <v>77</v>
      </c>
      <c r="AY649" s="225" t="s">
        <v>141</v>
      </c>
    </row>
    <row r="650" spans="1:65" s="16" customFormat="1" ht="11.25">
      <c r="B650" s="237"/>
      <c r="C650" s="238"/>
      <c r="D650" s="200" t="s">
        <v>152</v>
      </c>
      <c r="E650" s="239" t="s">
        <v>1</v>
      </c>
      <c r="F650" s="240" t="s">
        <v>174</v>
      </c>
      <c r="G650" s="238"/>
      <c r="H650" s="241">
        <v>355.63900000000001</v>
      </c>
      <c r="I650" s="242"/>
      <c r="J650" s="238"/>
      <c r="K650" s="238"/>
      <c r="L650" s="243"/>
      <c r="M650" s="244"/>
      <c r="N650" s="245"/>
      <c r="O650" s="245"/>
      <c r="P650" s="245"/>
      <c r="Q650" s="245"/>
      <c r="R650" s="245"/>
      <c r="S650" s="245"/>
      <c r="T650" s="246"/>
      <c r="AT650" s="247" t="s">
        <v>152</v>
      </c>
      <c r="AU650" s="247" t="s">
        <v>87</v>
      </c>
      <c r="AV650" s="16" t="s">
        <v>148</v>
      </c>
      <c r="AW650" s="16" t="s">
        <v>34</v>
      </c>
      <c r="AX650" s="16" t="s">
        <v>85</v>
      </c>
      <c r="AY650" s="247" t="s">
        <v>141</v>
      </c>
    </row>
    <row r="651" spans="1:65" s="2" customFormat="1" ht="33" customHeight="1">
      <c r="A651" s="35"/>
      <c r="B651" s="36"/>
      <c r="C651" s="187" t="s">
        <v>833</v>
      </c>
      <c r="D651" s="187" t="s">
        <v>143</v>
      </c>
      <c r="E651" s="188" t="s">
        <v>834</v>
      </c>
      <c r="F651" s="189" t="s">
        <v>835</v>
      </c>
      <c r="G651" s="190" t="s">
        <v>146</v>
      </c>
      <c r="H651" s="191">
        <v>355.63900000000001</v>
      </c>
      <c r="I651" s="192"/>
      <c r="J651" s="193">
        <f>ROUND(I651*H651,2)</f>
        <v>0</v>
      </c>
      <c r="K651" s="189" t="s">
        <v>147</v>
      </c>
      <c r="L651" s="40"/>
      <c r="M651" s="194" t="s">
        <v>1</v>
      </c>
      <c r="N651" s="195" t="s">
        <v>42</v>
      </c>
      <c r="O651" s="72"/>
      <c r="P651" s="196">
        <f>O651*H651</f>
        <v>0</v>
      </c>
      <c r="Q651" s="196">
        <v>2.7999999999999998E-4</v>
      </c>
      <c r="R651" s="196">
        <f>Q651*H651</f>
        <v>9.9578919999999987E-2</v>
      </c>
      <c r="S651" s="196">
        <v>0</v>
      </c>
      <c r="T651" s="197">
        <f>S651*H651</f>
        <v>0</v>
      </c>
      <c r="U651" s="35"/>
      <c r="V651" s="35"/>
      <c r="W651" s="35"/>
      <c r="X651" s="35"/>
      <c r="Y651" s="35"/>
      <c r="Z651" s="35"/>
      <c r="AA651" s="35"/>
      <c r="AB651" s="35"/>
      <c r="AC651" s="35"/>
      <c r="AD651" s="35"/>
      <c r="AE651" s="35"/>
      <c r="AR651" s="198" t="s">
        <v>270</v>
      </c>
      <c r="AT651" s="198" t="s">
        <v>143</v>
      </c>
      <c r="AU651" s="198" t="s">
        <v>87</v>
      </c>
      <c r="AY651" s="18" t="s">
        <v>141</v>
      </c>
      <c r="BE651" s="199">
        <f>IF(N651="základní",J651,0)</f>
        <v>0</v>
      </c>
      <c r="BF651" s="199">
        <f>IF(N651="snížená",J651,0)</f>
        <v>0</v>
      </c>
      <c r="BG651" s="199">
        <f>IF(N651="zákl. přenesená",J651,0)</f>
        <v>0</v>
      </c>
      <c r="BH651" s="199">
        <f>IF(N651="sníž. přenesená",J651,0)</f>
        <v>0</v>
      </c>
      <c r="BI651" s="199">
        <f>IF(N651="nulová",J651,0)</f>
        <v>0</v>
      </c>
      <c r="BJ651" s="18" t="s">
        <v>85</v>
      </c>
      <c r="BK651" s="199">
        <f>ROUND(I651*H651,2)</f>
        <v>0</v>
      </c>
      <c r="BL651" s="18" t="s">
        <v>270</v>
      </c>
      <c r="BM651" s="198" t="s">
        <v>836</v>
      </c>
    </row>
    <row r="652" spans="1:65" s="2" customFormat="1" ht="29.25">
      <c r="A652" s="35"/>
      <c r="B652" s="36"/>
      <c r="C652" s="37"/>
      <c r="D652" s="200" t="s">
        <v>150</v>
      </c>
      <c r="E652" s="37"/>
      <c r="F652" s="201" t="s">
        <v>837</v>
      </c>
      <c r="G652" s="37"/>
      <c r="H652" s="37"/>
      <c r="I652" s="202"/>
      <c r="J652" s="37"/>
      <c r="K652" s="37"/>
      <c r="L652" s="40"/>
      <c r="M652" s="203"/>
      <c r="N652" s="204"/>
      <c r="O652" s="72"/>
      <c r="P652" s="72"/>
      <c r="Q652" s="72"/>
      <c r="R652" s="72"/>
      <c r="S652" s="72"/>
      <c r="T652" s="73"/>
      <c r="U652" s="35"/>
      <c r="V652" s="35"/>
      <c r="W652" s="35"/>
      <c r="X652" s="35"/>
      <c r="Y652" s="35"/>
      <c r="Z652" s="35"/>
      <c r="AA652" s="35"/>
      <c r="AB652" s="35"/>
      <c r="AC652" s="35"/>
      <c r="AD652" s="35"/>
      <c r="AE652" s="35"/>
      <c r="AT652" s="18" t="s">
        <v>150</v>
      </c>
      <c r="AU652" s="18" t="s">
        <v>87</v>
      </c>
    </row>
    <row r="653" spans="1:65" s="14" customFormat="1" ht="11.25">
      <c r="B653" s="215"/>
      <c r="C653" s="216"/>
      <c r="D653" s="200" t="s">
        <v>152</v>
      </c>
      <c r="E653" s="217" t="s">
        <v>1</v>
      </c>
      <c r="F653" s="218" t="s">
        <v>788</v>
      </c>
      <c r="G653" s="216"/>
      <c r="H653" s="219">
        <v>355.63900000000001</v>
      </c>
      <c r="I653" s="220"/>
      <c r="J653" s="216"/>
      <c r="K653" s="216"/>
      <c r="L653" s="221"/>
      <c r="M653" s="259"/>
      <c r="N653" s="260"/>
      <c r="O653" s="260"/>
      <c r="P653" s="260"/>
      <c r="Q653" s="260"/>
      <c r="R653" s="260"/>
      <c r="S653" s="260"/>
      <c r="T653" s="261"/>
      <c r="AT653" s="225" t="s">
        <v>152</v>
      </c>
      <c r="AU653" s="225" t="s">
        <v>87</v>
      </c>
      <c r="AV653" s="14" t="s">
        <v>87</v>
      </c>
      <c r="AW653" s="14" t="s">
        <v>34</v>
      </c>
      <c r="AX653" s="14" t="s">
        <v>85</v>
      </c>
      <c r="AY653" s="225" t="s">
        <v>141</v>
      </c>
    </row>
    <row r="654" spans="1:65" s="2" customFormat="1" ht="6.95" customHeight="1">
      <c r="A654" s="35"/>
      <c r="B654" s="55"/>
      <c r="C654" s="56"/>
      <c r="D654" s="56"/>
      <c r="E654" s="56"/>
      <c r="F654" s="56"/>
      <c r="G654" s="56"/>
      <c r="H654" s="56"/>
      <c r="I654" s="56"/>
      <c r="J654" s="56"/>
      <c r="K654" s="56"/>
      <c r="L654" s="40"/>
      <c r="M654" s="35"/>
      <c r="O654" s="35"/>
      <c r="P654" s="35"/>
      <c r="Q654" s="35"/>
      <c r="R654" s="35"/>
      <c r="S654" s="35"/>
      <c r="T654" s="35"/>
      <c r="U654" s="35"/>
      <c r="V654" s="35"/>
      <c r="W654" s="35"/>
      <c r="X654" s="35"/>
      <c r="Y654" s="35"/>
      <c r="Z654" s="35"/>
      <c r="AA654" s="35"/>
      <c r="AB654" s="35"/>
      <c r="AC654" s="35"/>
      <c r="AD654" s="35"/>
      <c r="AE654" s="35"/>
    </row>
  </sheetData>
  <sheetProtection algorithmName="SHA-512" hashValue="tU6+0FXCLRy2Bm6CjC9Wszo+64IypHkaglo44vHSJKHbAq1T/dS44T+xw++EX2IxF84UaeMRBsiiif9/idB0wQ==" saltValue="AmlZM+0kMUOaYroCFoEscHbjYWz+qJogomfjp3qaBgqX5VWp4c48+dJJgArHxzLJwQpJj0A+5v1IcVNiE1jlZQ==" spinCount="100000" sheet="1" objects="1" scenarios="1" formatColumns="0" formatRows="0" autoFilter="0"/>
  <autoFilter ref="C133:K653" xr:uid="{00000000-0009-0000-0000-000001000000}"/>
  <mergeCells count="9">
    <mergeCell ref="E87:H87"/>
    <mergeCell ref="E124:H124"/>
    <mergeCell ref="E126:H12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712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6"/>
      <c r="M2" s="306"/>
      <c r="N2" s="306"/>
      <c r="O2" s="306"/>
      <c r="P2" s="306"/>
      <c r="Q2" s="306"/>
      <c r="R2" s="306"/>
      <c r="S2" s="306"/>
      <c r="T2" s="306"/>
      <c r="U2" s="306"/>
      <c r="V2" s="306"/>
      <c r="AT2" s="18" t="s">
        <v>90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87</v>
      </c>
    </row>
    <row r="4" spans="1:46" s="1" customFormat="1" ht="24.95" customHeight="1">
      <c r="B4" s="21"/>
      <c r="D4" s="111" t="s">
        <v>100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07" t="str">
        <f>'Rekapitulace stavby'!K6</f>
        <v>Brno-Maloměřice, dieselcentrála - Oprava objektu</v>
      </c>
      <c r="F7" s="308"/>
      <c r="G7" s="308"/>
      <c r="H7" s="308"/>
      <c r="L7" s="21"/>
    </row>
    <row r="8" spans="1:46" s="2" customFormat="1" ht="12" customHeight="1">
      <c r="A8" s="35"/>
      <c r="B8" s="40"/>
      <c r="C8" s="35"/>
      <c r="D8" s="113" t="s">
        <v>101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09" t="s">
        <v>838</v>
      </c>
      <c r="F9" s="310"/>
      <c r="G9" s="310"/>
      <c r="H9" s="310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20</v>
      </c>
      <c r="E12" s="35"/>
      <c r="F12" s="114" t="s">
        <v>21</v>
      </c>
      <c r="G12" s="35"/>
      <c r="H12" s="35"/>
      <c r="I12" s="113" t="s">
        <v>22</v>
      </c>
      <c r="J12" s="115" t="str">
        <f>'Rekapitulace stavby'!AN8</f>
        <v>18. 4. 2023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">
        <v>26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">
        <v>27</v>
      </c>
      <c r="F15" s="35"/>
      <c r="G15" s="35"/>
      <c r="H15" s="35"/>
      <c r="I15" s="113" t="s">
        <v>28</v>
      </c>
      <c r="J15" s="114" t="s">
        <v>29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30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11" t="str">
        <f>'Rekapitulace stavby'!E14</f>
        <v>Vyplň údaj</v>
      </c>
      <c r="F18" s="312"/>
      <c r="G18" s="312"/>
      <c r="H18" s="312"/>
      <c r="I18" s="113" t="s">
        <v>28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32</v>
      </c>
      <c r="E20" s="35"/>
      <c r="F20" s="35"/>
      <c r="G20" s="35"/>
      <c r="H20" s="35"/>
      <c r="I20" s="113" t="s">
        <v>25</v>
      </c>
      <c r="J20" s="114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tr">
        <f>IF('Rekapitulace stavby'!E17="","",'Rekapitulace stavby'!E17)</f>
        <v xml:space="preserve"> </v>
      </c>
      <c r="F21" s="35"/>
      <c r="G21" s="35"/>
      <c r="H21" s="35"/>
      <c r="I21" s="113" t="s">
        <v>28</v>
      </c>
      <c r="J21" s="114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35</v>
      </c>
      <c r="E23" s="35"/>
      <c r="F23" s="35"/>
      <c r="G23" s="35"/>
      <c r="H23" s="35"/>
      <c r="I23" s="113" t="s">
        <v>25</v>
      </c>
      <c r="J23" s="114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tr">
        <f>IF('Rekapitulace stavby'!E20="","",'Rekapitulace stavby'!E20)</f>
        <v xml:space="preserve"> </v>
      </c>
      <c r="F24" s="35"/>
      <c r="G24" s="35"/>
      <c r="H24" s="35"/>
      <c r="I24" s="113" t="s">
        <v>28</v>
      </c>
      <c r="J24" s="114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36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13" t="s">
        <v>1</v>
      </c>
      <c r="F27" s="313"/>
      <c r="G27" s="313"/>
      <c r="H27" s="313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37</v>
      </c>
      <c r="E30" s="35"/>
      <c r="F30" s="35"/>
      <c r="G30" s="35"/>
      <c r="H30" s="35"/>
      <c r="I30" s="35"/>
      <c r="J30" s="121">
        <f>ROUND(J127,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39</v>
      </c>
      <c r="G32" s="35"/>
      <c r="H32" s="35"/>
      <c r="I32" s="122" t="s">
        <v>38</v>
      </c>
      <c r="J32" s="122" t="s">
        <v>40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41</v>
      </c>
      <c r="E33" s="113" t="s">
        <v>42</v>
      </c>
      <c r="F33" s="124">
        <f>ROUND((SUM(BE127:BE711)),  2)</f>
        <v>0</v>
      </c>
      <c r="G33" s="35"/>
      <c r="H33" s="35"/>
      <c r="I33" s="125">
        <v>0.21</v>
      </c>
      <c r="J33" s="124">
        <f>ROUND(((SUM(BE127:BE711))*I33),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43</v>
      </c>
      <c r="F34" s="124">
        <f>ROUND((SUM(BF127:BF711)),  2)</f>
        <v>0</v>
      </c>
      <c r="G34" s="35"/>
      <c r="H34" s="35"/>
      <c r="I34" s="125">
        <v>0.15</v>
      </c>
      <c r="J34" s="124">
        <f>ROUND(((SUM(BF127:BF711))*I34),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44</v>
      </c>
      <c r="F35" s="124">
        <f>ROUND((SUM(BG127:BG711)),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45</v>
      </c>
      <c r="F36" s="124">
        <f>ROUND((SUM(BH127:BH711)),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46</v>
      </c>
      <c r="F37" s="124">
        <f>ROUND((SUM(BI127:BI711)),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47</v>
      </c>
      <c r="E39" s="128"/>
      <c r="F39" s="128"/>
      <c r="G39" s="129" t="s">
        <v>48</v>
      </c>
      <c r="H39" s="130" t="s">
        <v>49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3" t="s">
        <v>50</v>
      </c>
      <c r="E50" s="134"/>
      <c r="F50" s="134"/>
      <c r="G50" s="133" t="s">
        <v>51</v>
      </c>
      <c r="H50" s="134"/>
      <c r="I50" s="134"/>
      <c r="J50" s="134"/>
      <c r="K50" s="134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>
      <c r="A61" s="35"/>
      <c r="B61" s="40"/>
      <c r="C61" s="35"/>
      <c r="D61" s="135" t="s">
        <v>52</v>
      </c>
      <c r="E61" s="136"/>
      <c r="F61" s="137" t="s">
        <v>53</v>
      </c>
      <c r="G61" s="135" t="s">
        <v>52</v>
      </c>
      <c r="H61" s="136"/>
      <c r="I61" s="136"/>
      <c r="J61" s="138" t="s">
        <v>53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>
      <c r="A65" s="35"/>
      <c r="B65" s="40"/>
      <c r="C65" s="35"/>
      <c r="D65" s="133" t="s">
        <v>54</v>
      </c>
      <c r="E65" s="139"/>
      <c r="F65" s="139"/>
      <c r="G65" s="133" t="s">
        <v>55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>
      <c r="A76" s="35"/>
      <c r="B76" s="40"/>
      <c r="C76" s="35"/>
      <c r="D76" s="135" t="s">
        <v>52</v>
      </c>
      <c r="E76" s="136"/>
      <c r="F76" s="137" t="s">
        <v>53</v>
      </c>
      <c r="G76" s="135" t="s">
        <v>52</v>
      </c>
      <c r="H76" s="136"/>
      <c r="I76" s="136"/>
      <c r="J76" s="138" t="s">
        <v>53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103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14" t="str">
        <f>E7</f>
        <v>Brno-Maloměřice, dieselcentrála - Oprava objektu</v>
      </c>
      <c r="F85" s="315"/>
      <c r="G85" s="315"/>
      <c r="H85" s="315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101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66" t="str">
        <f>E9</f>
        <v>02 - STŘECHA</v>
      </c>
      <c r="F87" s="316"/>
      <c r="G87" s="316"/>
      <c r="H87" s="316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>Brno-Maloměřice</v>
      </c>
      <c r="G89" s="37"/>
      <c r="H89" s="37"/>
      <c r="I89" s="30" t="s">
        <v>22</v>
      </c>
      <c r="J89" s="67" t="str">
        <f>IF(J12="","",J12)</f>
        <v>18. 4. 2023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>Správa železnic, státní organizace</v>
      </c>
      <c r="G91" s="37"/>
      <c r="H91" s="37"/>
      <c r="I91" s="30" t="s">
        <v>32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30</v>
      </c>
      <c r="D92" s="37"/>
      <c r="E92" s="37"/>
      <c r="F92" s="28" t="str">
        <f>IF(E18="","",E18)</f>
        <v>Vyplň údaj</v>
      </c>
      <c r="G92" s="37"/>
      <c r="H92" s="37"/>
      <c r="I92" s="30" t="s">
        <v>35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104</v>
      </c>
      <c r="D94" s="145"/>
      <c r="E94" s="145"/>
      <c r="F94" s="145"/>
      <c r="G94" s="145"/>
      <c r="H94" s="145"/>
      <c r="I94" s="145"/>
      <c r="J94" s="146" t="s">
        <v>105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106</v>
      </c>
      <c r="D96" s="37"/>
      <c r="E96" s="37"/>
      <c r="F96" s="37"/>
      <c r="G96" s="37"/>
      <c r="H96" s="37"/>
      <c r="I96" s="37"/>
      <c r="J96" s="85">
        <f>J127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107</v>
      </c>
    </row>
    <row r="97" spans="1:31" s="9" customFormat="1" ht="24.95" customHeight="1">
      <c r="B97" s="148"/>
      <c r="C97" s="149"/>
      <c r="D97" s="150" t="s">
        <v>108</v>
      </c>
      <c r="E97" s="151"/>
      <c r="F97" s="151"/>
      <c r="G97" s="151"/>
      <c r="H97" s="151"/>
      <c r="I97" s="151"/>
      <c r="J97" s="152">
        <f>J128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109</v>
      </c>
      <c r="E98" s="157"/>
      <c r="F98" s="157"/>
      <c r="G98" s="157"/>
      <c r="H98" s="157"/>
      <c r="I98" s="157"/>
      <c r="J98" s="158">
        <f>J129</f>
        <v>0</v>
      </c>
      <c r="K98" s="155"/>
      <c r="L98" s="159"/>
    </row>
    <row r="99" spans="1:31" s="10" customFormat="1" ht="19.899999999999999" customHeight="1">
      <c r="B99" s="154"/>
      <c r="C99" s="155"/>
      <c r="D99" s="156" t="s">
        <v>113</v>
      </c>
      <c r="E99" s="157"/>
      <c r="F99" s="157"/>
      <c r="G99" s="157"/>
      <c r="H99" s="157"/>
      <c r="I99" s="157"/>
      <c r="J99" s="158">
        <f>J237</f>
        <v>0</v>
      </c>
      <c r="K99" s="155"/>
      <c r="L99" s="159"/>
    </row>
    <row r="100" spans="1:31" s="10" customFormat="1" ht="19.899999999999999" customHeight="1">
      <c r="B100" s="154"/>
      <c r="C100" s="155"/>
      <c r="D100" s="156" t="s">
        <v>114</v>
      </c>
      <c r="E100" s="157"/>
      <c r="F100" s="157"/>
      <c r="G100" s="157"/>
      <c r="H100" s="157"/>
      <c r="I100" s="157"/>
      <c r="J100" s="158">
        <f>J285</f>
        <v>0</v>
      </c>
      <c r="K100" s="155"/>
      <c r="L100" s="159"/>
    </row>
    <row r="101" spans="1:31" s="10" customFormat="1" ht="19.899999999999999" customHeight="1">
      <c r="B101" s="154"/>
      <c r="C101" s="155"/>
      <c r="D101" s="156" t="s">
        <v>116</v>
      </c>
      <c r="E101" s="157"/>
      <c r="F101" s="157"/>
      <c r="G101" s="157"/>
      <c r="H101" s="157"/>
      <c r="I101" s="157"/>
      <c r="J101" s="158">
        <f>J336</f>
        <v>0</v>
      </c>
      <c r="K101" s="155"/>
      <c r="L101" s="159"/>
    </row>
    <row r="102" spans="1:31" s="9" customFormat="1" ht="24.95" customHeight="1">
      <c r="B102" s="148"/>
      <c r="C102" s="149"/>
      <c r="D102" s="150" t="s">
        <v>119</v>
      </c>
      <c r="E102" s="151"/>
      <c r="F102" s="151"/>
      <c r="G102" s="151"/>
      <c r="H102" s="151"/>
      <c r="I102" s="151"/>
      <c r="J102" s="152">
        <f>J383</f>
        <v>0</v>
      </c>
      <c r="K102" s="149"/>
      <c r="L102" s="153"/>
    </row>
    <row r="103" spans="1:31" s="10" customFormat="1" ht="19.899999999999999" customHeight="1">
      <c r="B103" s="154"/>
      <c r="C103" s="155"/>
      <c r="D103" s="156" t="s">
        <v>839</v>
      </c>
      <c r="E103" s="157"/>
      <c r="F103" s="157"/>
      <c r="G103" s="157"/>
      <c r="H103" s="157"/>
      <c r="I103" s="157"/>
      <c r="J103" s="158">
        <f>J384</f>
        <v>0</v>
      </c>
      <c r="K103" s="155"/>
      <c r="L103" s="159"/>
    </row>
    <row r="104" spans="1:31" s="10" customFormat="1" ht="19.899999999999999" customHeight="1">
      <c r="B104" s="154"/>
      <c r="C104" s="155"/>
      <c r="D104" s="156" t="s">
        <v>120</v>
      </c>
      <c r="E104" s="157"/>
      <c r="F104" s="157"/>
      <c r="G104" s="157"/>
      <c r="H104" s="157"/>
      <c r="I104" s="157"/>
      <c r="J104" s="158">
        <f>J473</f>
        <v>0</v>
      </c>
      <c r="K104" s="155"/>
      <c r="L104" s="159"/>
    </row>
    <row r="105" spans="1:31" s="10" customFormat="1" ht="19.899999999999999" customHeight="1">
      <c r="B105" s="154"/>
      <c r="C105" s="155"/>
      <c r="D105" s="156" t="s">
        <v>840</v>
      </c>
      <c r="E105" s="157"/>
      <c r="F105" s="157"/>
      <c r="G105" s="157"/>
      <c r="H105" s="157"/>
      <c r="I105" s="157"/>
      <c r="J105" s="158">
        <f>J578</f>
        <v>0</v>
      </c>
      <c r="K105" s="155"/>
      <c r="L105" s="159"/>
    </row>
    <row r="106" spans="1:31" s="10" customFormat="1" ht="19.899999999999999" customHeight="1">
      <c r="B106" s="154"/>
      <c r="C106" s="155"/>
      <c r="D106" s="156" t="s">
        <v>122</v>
      </c>
      <c r="E106" s="157"/>
      <c r="F106" s="157"/>
      <c r="G106" s="157"/>
      <c r="H106" s="157"/>
      <c r="I106" s="157"/>
      <c r="J106" s="158">
        <f>J609</f>
        <v>0</v>
      </c>
      <c r="K106" s="155"/>
      <c r="L106" s="159"/>
    </row>
    <row r="107" spans="1:31" s="10" customFormat="1" ht="19.899999999999999" customHeight="1">
      <c r="B107" s="154"/>
      <c r="C107" s="155"/>
      <c r="D107" s="156" t="s">
        <v>124</v>
      </c>
      <c r="E107" s="157"/>
      <c r="F107" s="157"/>
      <c r="G107" s="157"/>
      <c r="H107" s="157"/>
      <c r="I107" s="157"/>
      <c r="J107" s="158">
        <f>J684</f>
        <v>0</v>
      </c>
      <c r="K107" s="155"/>
      <c r="L107" s="159"/>
    </row>
    <row r="108" spans="1:31" s="2" customFormat="1" ht="21.75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6.95" customHeight="1">
      <c r="A109" s="35"/>
      <c r="B109" s="55"/>
      <c r="C109" s="56"/>
      <c r="D109" s="56"/>
      <c r="E109" s="56"/>
      <c r="F109" s="56"/>
      <c r="G109" s="56"/>
      <c r="H109" s="56"/>
      <c r="I109" s="56"/>
      <c r="J109" s="56"/>
      <c r="K109" s="56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3" spans="1:63" s="2" customFormat="1" ht="6.95" customHeight="1">
      <c r="A113" s="35"/>
      <c r="B113" s="57"/>
      <c r="C113" s="58"/>
      <c r="D113" s="58"/>
      <c r="E113" s="58"/>
      <c r="F113" s="58"/>
      <c r="G113" s="58"/>
      <c r="H113" s="58"/>
      <c r="I113" s="58"/>
      <c r="J113" s="58"/>
      <c r="K113" s="58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3" s="2" customFormat="1" ht="24.95" customHeight="1">
      <c r="A114" s="35"/>
      <c r="B114" s="36"/>
      <c r="C114" s="24" t="s">
        <v>126</v>
      </c>
      <c r="D114" s="37"/>
      <c r="E114" s="37"/>
      <c r="F114" s="37"/>
      <c r="G114" s="37"/>
      <c r="H114" s="37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3" s="2" customFormat="1" ht="6.95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3" s="2" customFormat="1" ht="12" customHeight="1">
      <c r="A116" s="35"/>
      <c r="B116" s="36"/>
      <c r="C116" s="30" t="s">
        <v>16</v>
      </c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3" s="2" customFormat="1" ht="16.5" customHeight="1">
      <c r="A117" s="35"/>
      <c r="B117" s="36"/>
      <c r="C117" s="37"/>
      <c r="D117" s="37"/>
      <c r="E117" s="314" t="str">
        <f>E7</f>
        <v>Brno-Maloměřice, dieselcentrála - Oprava objektu</v>
      </c>
      <c r="F117" s="315"/>
      <c r="G117" s="315"/>
      <c r="H117" s="315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3" s="2" customFormat="1" ht="12" customHeight="1">
      <c r="A118" s="35"/>
      <c r="B118" s="36"/>
      <c r="C118" s="30" t="s">
        <v>101</v>
      </c>
      <c r="D118" s="37"/>
      <c r="E118" s="37"/>
      <c r="F118" s="37"/>
      <c r="G118" s="37"/>
      <c r="H118" s="37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3" s="2" customFormat="1" ht="16.5" customHeight="1">
      <c r="A119" s="35"/>
      <c r="B119" s="36"/>
      <c r="C119" s="37"/>
      <c r="D119" s="37"/>
      <c r="E119" s="266" t="str">
        <f>E9</f>
        <v>02 - STŘECHA</v>
      </c>
      <c r="F119" s="316"/>
      <c r="G119" s="316"/>
      <c r="H119" s="316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3" s="2" customFormat="1" ht="6.95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3" s="2" customFormat="1" ht="12" customHeight="1">
      <c r="A121" s="35"/>
      <c r="B121" s="36"/>
      <c r="C121" s="30" t="s">
        <v>20</v>
      </c>
      <c r="D121" s="37"/>
      <c r="E121" s="37"/>
      <c r="F121" s="28" t="str">
        <f>F12</f>
        <v>Brno-Maloměřice</v>
      </c>
      <c r="G121" s="37"/>
      <c r="H121" s="37"/>
      <c r="I121" s="30" t="s">
        <v>22</v>
      </c>
      <c r="J121" s="67" t="str">
        <f>IF(J12="","",J12)</f>
        <v>18. 4. 2023</v>
      </c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3" s="2" customFormat="1" ht="6.95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3" s="2" customFormat="1" ht="15.2" customHeight="1">
      <c r="A123" s="35"/>
      <c r="B123" s="36"/>
      <c r="C123" s="30" t="s">
        <v>24</v>
      </c>
      <c r="D123" s="37"/>
      <c r="E123" s="37"/>
      <c r="F123" s="28" t="str">
        <f>E15</f>
        <v>Správa železnic, státní organizace</v>
      </c>
      <c r="G123" s="37"/>
      <c r="H123" s="37"/>
      <c r="I123" s="30" t="s">
        <v>32</v>
      </c>
      <c r="J123" s="33" t="str">
        <f>E21</f>
        <v xml:space="preserve"> </v>
      </c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63" s="2" customFormat="1" ht="15.2" customHeight="1">
      <c r="A124" s="35"/>
      <c r="B124" s="36"/>
      <c r="C124" s="30" t="s">
        <v>30</v>
      </c>
      <c r="D124" s="37"/>
      <c r="E124" s="37"/>
      <c r="F124" s="28" t="str">
        <f>IF(E18="","",E18)</f>
        <v>Vyplň údaj</v>
      </c>
      <c r="G124" s="37"/>
      <c r="H124" s="37"/>
      <c r="I124" s="30" t="s">
        <v>35</v>
      </c>
      <c r="J124" s="33" t="str">
        <f>E24</f>
        <v xml:space="preserve"> </v>
      </c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63" s="2" customFormat="1" ht="10.35" customHeigh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63" s="11" customFormat="1" ht="29.25" customHeight="1">
      <c r="A126" s="160"/>
      <c r="B126" s="161"/>
      <c r="C126" s="162" t="s">
        <v>127</v>
      </c>
      <c r="D126" s="163" t="s">
        <v>62</v>
      </c>
      <c r="E126" s="163" t="s">
        <v>58</v>
      </c>
      <c r="F126" s="163" t="s">
        <v>59</v>
      </c>
      <c r="G126" s="163" t="s">
        <v>128</v>
      </c>
      <c r="H126" s="163" t="s">
        <v>129</v>
      </c>
      <c r="I126" s="163" t="s">
        <v>130</v>
      </c>
      <c r="J126" s="163" t="s">
        <v>105</v>
      </c>
      <c r="K126" s="164" t="s">
        <v>131</v>
      </c>
      <c r="L126" s="165"/>
      <c r="M126" s="76" t="s">
        <v>1</v>
      </c>
      <c r="N126" s="77" t="s">
        <v>41</v>
      </c>
      <c r="O126" s="77" t="s">
        <v>132</v>
      </c>
      <c r="P126" s="77" t="s">
        <v>133</v>
      </c>
      <c r="Q126" s="77" t="s">
        <v>134</v>
      </c>
      <c r="R126" s="77" t="s">
        <v>135</v>
      </c>
      <c r="S126" s="77" t="s">
        <v>136</v>
      </c>
      <c r="T126" s="78" t="s">
        <v>137</v>
      </c>
      <c r="U126" s="160"/>
      <c r="V126" s="160"/>
      <c r="W126" s="160"/>
      <c r="X126" s="160"/>
      <c r="Y126" s="160"/>
      <c r="Z126" s="160"/>
      <c r="AA126" s="160"/>
      <c r="AB126" s="160"/>
      <c r="AC126" s="160"/>
      <c r="AD126" s="160"/>
      <c r="AE126" s="160"/>
    </row>
    <row r="127" spans="1:63" s="2" customFormat="1" ht="22.9" customHeight="1">
      <c r="A127" s="35"/>
      <c r="B127" s="36"/>
      <c r="C127" s="83" t="s">
        <v>138</v>
      </c>
      <c r="D127" s="37"/>
      <c r="E127" s="37"/>
      <c r="F127" s="37"/>
      <c r="G127" s="37"/>
      <c r="H127" s="37"/>
      <c r="I127" s="37"/>
      <c r="J127" s="166">
        <f>BK127</f>
        <v>0</v>
      </c>
      <c r="K127" s="37"/>
      <c r="L127" s="40"/>
      <c r="M127" s="79"/>
      <c r="N127" s="167"/>
      <c r="O127" s="80"/>
      <c r="P127" s="168">
        <f>P128+P383</f>
        <v>0</v>
      </c>
      <c r="Q127" s="80"/>
      <c r="R127" s="168">
        <f>R128+R383</f>
        <v>14.417058449999999</v>
      </c>
      <c r="S127" s="80"/>
      <c r="T127" s="169">
        <f>T128+T383</f>
        <v>9.8779599999999999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8" t="s">
        <v>76</v>
      </c>
      <c r="AU127" s="18" t="s">
        <v>107</v>
      </c>
      <c r="BK127" s="170">
        <f>BK128+BK383</f>
        <v>0</v>
      </c>
    </row>
    <row r="128" spans="1:63" s="12" customFormat="1" ht="25.9" customHeight="1">
      <c r="B128" s="171"/>
      <c r="C128" s="172"/>
      <c r="D128" s="173" t="s">
        <v>76</v>
      </c>
      <c r="E128" s="174" t="s">
        <v>139</v>
      </c>
      <c r="F128" s="174" t="s">
        <v>140</v>
      </c>
      <c r="G128" s="172"/>
      <c r="H128" s="172"/>
      <c r="I128" s="175"/>
      <c r="J128" s="176">
        <f>BK128</f>
        <v>0</v>
      </c>
      <c r="K128" s="172"/>
      <c r="L128" s="177"/>
      <c r="M128" s="178"/>
      <c r="N128" s="179"/>
      <c r="O128" s="179"/>
      <c r="P128" s="180">
        <f>P129+P237+P285+P336</f>
        <v>0</v>
      </c>
      <c r="Q128" s="179"/>
      <c r="R128" s="180">
        <f>R129+R237+R285+R336</f>
        <v>9.4002555399999999</v>
      </c>
      <c r="S128" s="179"/>
      <c r="T128" s="181">
        <f>T129+T237+T285+T336</f>
        <v>9.1661099999999998</v>
      </c>
      <c r="AR128" s="182" t="s">
        <v>85</v>
      </c>
      <c r="AT128" s="183" t="s">
        <v>76</v>
      </c>
      <c r="AU128" s="183" t="s">
        <v>77</v>
      </c>
      <c r="AY128" s="182" t="s">
        <v>141</v>
      </c>
      <c r="BK128" s="184">
        <f>BK129+BK237+BK285+BK336</f>
        <v>0</v>
      </c>
    </row>
    <row r="129" spans="1:65" s="12" customFormat="1" ht="22.9" customHeight="1">
      <c r="B129" s="171"/>
      <c r="C129" s="172"/>
      <c r="D129" s="173" t="s">
        <v>76</v>
      </c>
      <c r="E129" s="185" t="s">
        <v>85</v>
      </c>
      <c r="F129" s="185" t="s">
        <v>142</v>
      </c>
      <c r="G129" s="172"/>
      <c r="H129" s="172"/>
      <c r="I129" s="175"/>
      <c r="J129" s="186">
        <f>BK129</f>
        <v>0</v>
      </c>
      <c r="K129" s="172"/>
      <c r="L129" s="177"/>
      <c r="M129" s="178"/>
      <c r="N129" s="179"/>
      <c r="O129" s="179"/>
      <c r="P129" s="180">
        <f>SUM(P130:P236)</f>
        <v>0</v>
      </c>
      <c r="Q129" s="179"/>
      <c r="R129" s="180">
        <f>SUM(R130:R236)</f>
        <v>0.41515099999999999</v>
      </c>
      <c r="S129" s="179"/>
      <c r="T129" s="181">
        <f>SUM(T130:T236)</f>
        <v>8.0825099999999992</v>
      </c>
      <c r="AR129" s="182" t="s">
        <v>85</v>
      </c>
      <c r="AT129" s="183" t="s">
        <v>76</v>
      </c>
      <c r="AU129" s="183" t="s">
        <v>85</v>
      </c>
      <c r="AY129" s="182" t="s">
        <v>141</v>
      </c>
      <c r="BK129" s="184">
        <f>SUM(BK130:BK236)</f>
        <v>0</v>
      </c>
    </row>
    <row r="130" spans="1:65" s="2" customFormat="1" ht="24.2" customHeight="1">
      <c r="A130" s="35"/>
      <c r="B130" s="36"/>
      <c r="C130" s="187" t="s">
        <v>85</v>
      </c>
      <c r="D130" s="187" t="s">
        <v>143</v>
      </c>
      <c r="E130" s="188" t="s">
        <v>841</v>
      </c>
      <c r="F130" s="189" t="s">
        <v>842</v>
      </c>
      <c r="G130" s="190" t="s">
        <v>146</v>
      </c>
      <c r="H130" s="191">
        <v>1.1499999999999999</v>
      </c>
      <c r="I130" s="192"/>
      <c r="J130" s="193">
        <f>ROUND(I130*H130,2)</f>
        <v>0</v>
      </c>
      <c r="K130" s="189" t="s">
        <v>147</v>
      </c>
      <c r="L130" s="40"/>
      <c r="M130" s="194" t="s">
        <v>1</v>
      </c>
      <c r="N130" s="195" t="s">
        <v>42</v>
      </c>
      <c r="O130" s="72"/>
      <c r="P130" s="196">
        <f>O130*H130</f>
        <v>0</v>
      </c>
      <c r="Q130" s="196">
        <v>0</v>
      </c>
      <c r="R130" s="196">
        <f>Q130*H130</f>
        <v>0</v>
      </c>
      <c r="S130" s="196">
        <v>0.255</v>
      </c>
      <c r="T130" s="197">
        <f>S130*H130</f>
        <v>0.29324999999999996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98" t="s">
        <v>148</v>
      </c>
      <c r="AT130" s="198" t="s">
        <v>143</v>
      </c>
      <c r="AU130" s="198" t="s">
        <v>87</v>
      </c>
      <c r="AY130" s="18" t="s">
        <v>141</v>
      </c>
      <c r="BE130" s="199">
        <f>IF(N130="základní",J130,0)</f>
        <v>0</v>
      </c>
      <c r="BF130" s="199">
        <f>IF(N130="snížená",J130,0)</f>
        <v>0</v>
      </c>
      <c r="BG130" s="199">
        <f>IF(N130="zákl. přenesená",J130,0)</f>
        <v>0</v>
      </c>
      <c r="BH130" s="199">
        <f>IF(N130="sníž. přenesená",J130,0)</f>
        <v>0</v>
      </c>
      <c r="BI130" s="199">
        <f>IF(N130="nulová",J130,0)</f>
        <v>0</v>
      </c>
      <c r="BJ130" s="18" t="s">
        <v>85</v>
      </c>
      <c r="BK130" s="199">
        <f>ROUND(I130*H130,2)</f>
        <v>0</v>
      </c>
      <c r="BL130" s="18" t="s">
        <v>148</v>
      </c>
      <c r="BM130" s="198" t="s">
        <v>843</v>
      </c>
    </row>
    <row r="131" spans="1:65" s="2" customFormat="1" ht="48.75">
      <c r="A131" s="35"/>
      <c r="B131" s="36"/>
      <c r="C131" s="37"/>
      <c r="D131" s="200" t="s">
        <v>150</v>
      </c>
      <c r="E131" s="37"/>
      <c r="F131" s="201" t="s">
        <v>844</v>
      </c>
      <c r="G131" s="37"/>
      <c r="H131" s="37"/>
      <c r="I131" s="202"/>
      <c r="J131" s="37"/>
      <c r="K131" s="37"/>
      <c r="L131" s="40"/>
      <c r="M131" s="203"/>
      <c r="N131" s="204"/>
      <c r="O131" s="72"/>
      <c r="P131" s="72"/>
      <c r="Q131" s="72"/>
      <c r="R131" s="72"/>
      <c r="S131" s="72"/>
      <c r="T131" s="73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150</v>
      </c>
      <c r="AU131" s="18" t="s">
        <v>87</v>
      </c>
    </row>
    <row r="132" spans="1:65" s="13" customFormat="1" ht="11.25">
      <c r="B132" s="205"/>
      <c r="C132" s="206"/>
      <c r="D132" s="200" t="s">
        <v>152</v>
      </c>
      <c r="E132" s="207" t="s">
        <v>1</v>
      </c>
      <c r="F132" s="208" t="s">
        <v>587</v>
      </c>
      <c r="G132" s="206"/>
      <c r="H132" s="207" t="s">
        <v>1</v>
      </c>
      <c r="I132" s="209"/>
      <c r="J132" s="206"/>
      <c r="K132" s="206"/>
      <c r="L132" s="210"/>
      <c r="M132" s="211"/>
      <c r="N132" s="212"/>
      <c r="O132" s="212"/>
      <c r="P132" s="212"/>
      <c r="Q132" s="212"/>
      <c r="R132" s="212"/>
      <c r="S132" s="212"/>
      <c r="T132" s="213"/>
      <c r="AT132" s="214" t="s">
        <v>152</v>
      </c>
      <c r="AU132" s="214" t="s">
        <v>87</v>
      </c>
      <c r="AV132" s="13" t="s">
        <v>85</v>
      </c>
      <c r="AW132" s="13" t="s">
        <v>34</v>
      </c>
      <c r="AX132" s="13" t="s">
        <v>77</v>
      </c>
      <c r="AY132" s="214" t="s">
        <v>141</v>
      </c>
    </row>
    <row r="133" spans="1:65" s="14" customFormat="1" ht="11.25">
      <c r="B133" s="215"/>
      <c r="C133" s="216"/>
      <c r="D133" s="200" t="s">
        <v>152</v>
      </c>
      <c r="E133" s="217" t="s">
        <v>1</v>
      </c>
      <c r="F133" s="218" t="s">
        <v>845</v>
      </c>
      <c r="G133" s="216"/>
      <c r="H133" s="219">
        <v>1.1499999999999999</v>
      </c>
      <c r="I133" s="220"/>
      <c r="J133" s="216"/>
      <c r="K133" s="216"/>
      <c r="L133" s="221"/>
      <c r="M133" s="222"/>
      <c r="N133" s="223"/>
      <c r="O133" s="223"/>
      <c r="P133" s="223"/>
      <c r="Q133" s="223"/>
      <c r="R133" s="223"/>
      <c r="S133" s="223"/>
      <c r="T133" s="224"/>
      <c r="AT133" s="225" t="s">
        <v>152</v>
      </c>
      <c r="AU133" s="225" t="s">
        <v>87</v>
      </c>
      <c r="AV133" s="14" t="s">
        <v>87</v>
      </c>
      <c r="AW133" s="14" t="s">
        <v>34</v>
      </c>
      <c r="AX133" s="14" t="s">
        <v>77</v>
      </c>
      <c r="AY133" s="225" t="s">
        <v>141</v>
      </c>
    </row>
    <row r="134" spans="1:65" s="16" customFormat="1" ht="11.25">
      <c r="B134" s="237"/>
      <c r="C134" s="238"/>
      <c r="D134" s="200" t="s">
        <v>152</v>
      </c>
      <c r="E134" s="239" t="s">
        <v>1</v>
      </c>
      <c r="F134" s="240" t="s">
        <v>174</v>
      </c>
      <c r="G134" s="238"/>
      <c r="H134" s="241">
        <v>1.1499999999999999</v>
      </c>
      <c r="I134" s="242"/>
      <c r="J134" s="238"/>
      <c r="K134" s="238"/>
      <c r="L134" s="243"/>
      <c r="M134" s="244"/>
      <c r="N134" s="245"/>
      <c r="O134" s="245"/>
      <c r="P134" s="245"/>
      <c r="Q134" s="245"/>
      <c r="R134" s="245"/>
      <c r="S134" s="245"/>
      <c r="T134" s="246"/>
      <c r="AT134" s="247" t="s">
        <v>152</v>
      </c>
      <c r="AU134" s="247" t="s">
        <v>87</v>
      </c>
      <c r="AV134" s="16" t="s">
        <v>148</v>
      </c>
      <c r="AW134" s="16" t="s">
        <v>34</v>
      </c>
      <c r="AX134" s="16" t="s">
        <v>85</v>
      </c>
      <c r="AY134" s="247" t="s">
        <v>141</v>
      </c>
    </row>
    <row r="135" spans="1:65" s="2" customFormat="1" ht="24.2" customHeight="1">
      <c r="A135" s="35"/>
      <c r="B135" s="36"/>
      <c r="C135" s="187" t="s">
        <v>87</v>
      </c>
      <c r="D135" s="187" t="s">
        <v>143</v>
      </c>
      <c r="E135" s="188" t="s">
        <v>846</v>
      </c>
      <c r="F135" s="189" t="s">
        <v>847</v>
      </c>
      <c r="G135" s="190" t="s">
        <v>146</v>
      </c>
      <c r="H135" s="191">
        <v>13.513</v>
      </c>
      <c r="I135" s="192"/>
      <c r="J135" s="193">
        <f>ROUND(I135*H135,2)</f>
        <v>0</v>
      </c>
      <c r="K135" s="189" t="s">
        <v>147</v>
      </c>
      <c r="L135" s="40"/>
      <c r="M135" s="194" t="s">
        <v>1</v>
      </c>
      <c r="N135" s="195" t="s">
        <v>42</v>
      </c>
      <c r="O135" s="72"/>
      <c r="P135" s="196">
        <f>O135*H135</f>
        <v>0</v>
      </c>
      <c r="Q135" s="196">
        <v>0</v>
      </c>
      <c r="R135" s="196">
        <f>Q135*H135</f>
        <v>0</v>
      </c>
      <c r="S135" s="196">
        <v>0.3</v>
      </c>
      <c r="T135" s="197">
        <f>S135*H135</f>
        <v>4.0538999999999996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98" t="s">
        <v>148</v>
      </c>
      <c r="AT135" s="198" t="s">
        <v>143</v>
      </c>
      <c r="AU135" s="198" t="s">
        <v>87</v>
      </c>
      <c r="AY135" s="18" t="s">
        <v>141</v>
      </c>
      <c r="BE135" s="199">
        <f>IF(N135="základní",J135,0)</f>
        <v>0</v>
      </c>
      <c r="BF135" s="199">
        <f>IF(N135="snížená",J135,0)</f>
        <v>0</v>
      </c>
      <c r="BG135" s="199">
        <f>IF(N135="zákl. přenesená",J135,0)</f>
        <v>0</v>
      </c>
      <c r="BH135" s="199">
        <f>IF(N135="sníž. přenesená",J135,0)</f>
        <v>0</v>
      </c>
      <c r="BI135" s="199">
        <f>IF(N135="nulová",J135,0)</f>
        <v>0</v>
      </c>
      <c r="BJ135" s="18" t="s">
        <v>85</v>
      </c>
      <c r="BK135" s="199">
        <f>ROUND(I135*H135,2)</f>
        <v>0</v>
      </c>
      <c r="BL135" s="18" t="s">
        <v>148</v>
      </c>
      <c r="BM135" s="198" t="s">
        <v>848</v>
      </c>
    </row>
    <row r="136" spans="1:65" s="2" customFormat="1" ht="39">
      <c r="A136" s="35"/>
      <c r="B136" s="36"/>
      <c r="C136" s="37"/>
      <c r="D136" s="200" t="s">
        <v>150</v>
      </c>
      <c r="E136" s="37"/>
      <c r="F136" s="201" t="s">
        <v>849</v>
      </c>
      <c r="G136" s="37"/>
      <c r="H136" s="37"/>
      <c r="I136" s="202"/>
      <c r="J136" s="37"/>
      <c r="K136" s="37"/>
      <c r="L136" s="40"/>
      <c r="M136" s="203"/>
      <c r="N136" s="204"/>
      <c r="O136" s="72"/>
      <c r="P136" s="72"/>
      <c r="Q136" s="72"/>
      <c r="R136" s="72"/>
      <c r="S136" s="72"/>
      <c r="T136" s="73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8" t="s">
        <v>150</v>
      </c>
      <c r="AU136" s="18" t="s">
        <v>87</v>
      </c>
    </row>
    <row r="137" spans="1:65" s="13" customFormat="1" ht="11.25">
      <c r="B137" s="205"/>
      <c r="C137" s="206"/>
      <c r="D137" s="200" t="s">
        <v>152</v>
      </c>
      <c r="E137" s="207" t="s">
        <v>1</v>
      </c>
      <c r="F137" s="208" t="s">
        <v>587</v>
      </c>
      <c r="G137" s="206"/>
      <c r="H137" s="207" t="s">
        <v>1</v>
      </c>
      <c r="I137" s="209"/>
      <c r="J137" s="206"/>
      <c r="K137" s="206"/>
      <c r="L137" s="210"/>
      <c r="M137" s="211"/>
      <c r="N137" s="212"/>
      <c r="O137" s="212"/>
      <c r="P137" s="212"/>
      <c r="Q137" s="212"/>
      <c r="R137" s="212"/>
      <c r="S137" s="212"/>
      <c r="T137" s="213"/>
      <c r="AT137" s="214" t="s">
        <v>152</v>
      </c>
      <c r="AU137" s="214" t="s">
        <v>87</v>
      </c>
      <c r="AV137" s="13" t="s">
        <v>85</v>
      </c>
      <c r="AW137" s="13" t="s">
        <v>34</v>
      </c>
      <c r="AX137" s="13" t="s">
        <v>77</v>
      </c>
      <c r="AY137" s="214" t="s">
        <v>141</v>
      </c>
    </row>
    <row r="138" spans="1:65" s="13" customFormat="1" ht="11.25">
      <c r="B138" s="205"/>
      <c r="C138" s="206"/>
      <c r="D138" s="200" t="s">
        <v>152</v>
      </c>
      <c r="E138" s="207" t="s">
        <v>1</v>
      </c>
      <c r="F138" s="208" t="s">
        <v>172</v>
      </c>
      <c r="G138" s="206"/>
      <c r="H138" s="207" t="s">
        <v>1</v>
      </c>
      <c r="I138" s="209"/>
      <c r="J138" s="206"/>
      <c r="K138" s="206"/>
      <c r="L138" s="210"/>
      <c r="M138" s="211"/>
      <c r="N138" s="212"/>
      <c r="O138" s="212"/>
      <c r="P138" s="212"/>
      <c r="Q138" s="212"/>
      <c r="R138" s="212"/>
      <c r="S138" s="212"/>
      <c r="T138" s="213"/>
      <c r="AT138" s="214" t="s">
        <v>152</v>
      </c>
      <c r="AU138" s="214" t="s">
        <v>87</v>
      </c>
      <c r="AV138" s="13" t="s">
        <v>85</v>
      </c>
      <c r="AW138" s="13" t="s">
        <v>34</v>
      </c>
      <c r="AX138" s="13" t="s">
        <v>77</v>
      </c>
      <c r="AY138" s="214" t="s">
        <v>141</v>
      </c>
    </row>
    <row r="139" spans="1:65" s="14" customFormat="1" ht="11.25">
      <c r="B139" s="215"/>
      <c r="C139" s="216"/>
      <c r="D139" s="200" t="s">
        <v>152</v>
      </c>
      <c r="E139" s="217" t="s">
        <v>1</v>
      </c>
      <c r="F139" s="218" t="s">
        <v>850</v>
      </c>
      <c r="G139" s="216"/>
      <c r="H139" s="219">
        <v>9.7750000000000004</v>
      </c>
      <c r="I139" s="220"/>
      <c r="J139" s="216"/>
      <c r="K139" s="216"/>
      <c r="L139" s="221"/>
      <c r="M139" s="222"/>
      <c r="N139" s="223"/>
      <c r="O139" s="223"/>
      <c r="P139" s="223"/>
      <c r="Q139" s="223"/>
      <c r="R139" s="223"/>
      <c r="S139" s="223"/>
      <c r="T139" s="224"/>
      <c r="AT139" s="225" t="s">
        <v>152</v>
      </c>
      <c r="AU139" s="225" t="s">
        <v>87</v>
      </c>
      <c r="AV139" s="14" t="s">
        <v>87</v>
      </c>
      <c r="AW139" s="14" t="s">
        <v>34</v>
      </c>
      <c r="AX139" s="14" t="s">
        <v>77</v>
      </c>
      <c r="AY139" s="225" t="s">
        <v>141</v>
      </c>
    </row>
    <row r="140" spans="1:65" s="13" customFormat="1" ht="11.25">
      <c r="B140" s="205"/>
      <c r="C140" s="206"/>
      <c r="D140" s="200" t="s">
        <v>152</v>
      </c>
      <c r="E140" s="207" t="s">
        <v>1</v>
      </c>
      <c r="F140" s="208" t="s">
        <v>851</v>
      </c>
      <c r="G140" s="206"/>
      <c r="H140" s="207" t="s">
        <v>1</v>
      </c>
      <c r="I140" s="209"/>
      <c r="J140" s="206"/>
      <c r="K140" s="206"/>
      <c r="L140" s="210"/>
      <c r="M140" s="211"/>
      <c r="N140" s="212"/>
      <c r="O140" s="212"/>
      <c r="P140" s="212"/>
      <c r="Q140" s="212"/>
      <c r="R140" s="212"/>
      <c r="S140" s="212"/>
      <c r="T140" s="213"/>
      <c r="AT140" s="214" t="s">
        <v>152</v>
      </c>
      <c r="AU140" s="214" t="s">
        <v>87</v>
      </c>
      <c r="AV140" s="13" t="s">
        <v>85</v>
      </c>
      <c r="AW140" s="13" t="s">
        <v>34</v>
      </c>
      <c r="AX140" s="13" t="s">
        <v>77</v>
      </c>
      <c r="AY140" s="214" t="s">
        <v>141</v>
      </c>
    </row>
    <row r="141" spans="1:65" s="14" customFormat="1" ht="11.25">
      <c r="B141" s="215"/>
      <c r="C141" s="216"/>
      <c r="D141" s="200" t="s">
        <v>152</v>
      </c>
      <c r="E141" s="217" t="s">
        <v>1</v>
      </c>
      <c r="F141" s="218" t="s">
        <v>852</v>
      </c>
      <c r="G141" s="216"/>
      <c r="H141" s="219">
        <v>2.5880000000000001</v>
      </c>
      <c r="I141" s="220"/>
      <c r="J141" s="216"/>
      <c r="K141" s="216"/>
      <c r="L141" s="221"/>
      <c r="M141" s="222"/>
      <c r="N141" s="223"/>
      <c r="O141" s="223"/>
      <c r="P141" s="223"/>
      <c r="Q141" s="223"/>
      <c r="R141" s="223"/>
      <c r="S141" s="223"/>
      <c r="T141" s="224"/>
      <c r="AT141" s="225" t="s">
        <v>152</v>
      </c>
      <c r="AU141" s="225" t="s">
        <v>87</v>
      </c>
      <c r="AV141" s="14" t="s">
        <v>87</v>
      </c>
      <c r="AW141" s="14" t="s">
        <v>34</v>
      </c>
      <c r="AX141" s="14" t="s">
        <v>77</v>
      </c>
      <c r="AY141" s="225" t="s">
        <v>141</v>
      </c>
    </row>
    <row r="142" spans="1:65" s="13" customFormat="1" ht="11.25">
      <c r="B142" s="205"/>
      <c r="C142" s="206"/>
      <c r="D142" s="200" t="s">
        <v>152</v>
      </c>
      <c r="E142" s="207" t="s">
        <v>1</v>
      </c>
      <c r="F142" s="208" t="s">
        <v>587</v>
      </c>
      <c r="G142" s="206"/>
      <c r="H142" s="207" t="s">
        <v>1</v>
      </c>
      <c r="I142" s="209"/>
      <c r="J142" s="206"/>
      <c r="K142" s="206"/>
      <c r="L142" s="210"/>
      <c r="M142" s="211"/>
      <c r="N142" s="212"/>
      <c r="O142" s="212"/>
      <c r="P142" s="212"/>
      <c r="Q142" s="212"/>
      <c r="R142" s="212"/>
      <c r="S142" s="212"/>
      <c r="T142" s="213"/>
      <c r="AT142" s="214" t="s">
        <v>152</v>
      </c>
      <c r="AU142" s="214" t="s">
        <v>87</v>
      </c>
      <c r="AV142" s="13" t="s">
        <v>85</v>
      </c>
      <c r="AW142" s="13" t="s">
        <v>34</v>
      </c>
      <c r="AX142" s="13" t="s">
        <v>77</v>
      </c>
      <c r="AY142" s="214" t="s">
        <v>141</v>
      </c>
    </row>
    <row r="143" spans="1:65" s="14" customFormat="1" ht="11.25">
      <c r="B143" s="215"/>
      <c r="C143" s="216"/>
      <c r="D143" s="200" t="s">
        <v>152</v>
      </c>
      <c r="E143" s="217" t="s">
        <v>1</v>
      </c>
      <c r="F143" s="218" t="s">
        <v>845</v>
      </c>
      <c r="G143" s="216"/>
      <c r="H143" s="219">
        <v>1.1499999999999999</v>
      </c>
      <c r="I143" s="220"/>
      <c r="J143" s="216"/>
      <c r="K143" s="216"/>
      <c r="L143" s="221"/>
      <c r="M143" s="222"/>
      <c r="N143" s="223"/>
      <c r="O143" s="223"/>
      <c r="P143" s="223"/>
      <c r="Q143" s="223"/>
      <c r="R143" s="223"/>
      <c r="S143" s="223"/>
      <c r="T143" s="224"/>
      <c r="AT143" s="225" t="s">
        <v>152</v>
      </c>
      <c r="AU143" s="225" t="s">
        <v>87</v>
      </c>
      <c r="AV143" s="14" t="s">
        <v>87</v>
      </c>
      <c r="AW143" s="14" t="s">
        <v>34</v>
      </c>
      <c r="AX143" s="14" t="s">
        <v>77</v>
      </c>
      <c r="AY143" s="225" t="s">
        <v>141</v>
      </c>
    </row>
    <row r="144" spans="1:65" s="16" customFormat="1" ht="11.25">
      <c r="B144" s="237"/>
      <c r="C144" s="238"/>
      <c r="D144" s="200" t="s">
        <v>152</v>
      </c>
      <c r="E144" s="239" t="s">
        <v>1</v>
      </c>
      <c r="F144" s="240" t="s">
        <v>174</v>
      </c>
      <c r="G144" s="238"/>
      <c r="H144" s="241">
        <v>13.513</v>
      </c>
      <c r="I144" s="242"/>
      <c r="J144" s="238"/>
      <c r="K144" s="238"/>
      <c r="L144" s="243"/>
      <c r="M144" s="244"/>
      <c r="N144" s="245"/>
      <c r="O144" s="245"/>
      <c r="P144" s="245"/>
      <c r="Q144" s="245"/>
      <c r="R144" s="245"/>
      <c r="S144" s="245"/>
      <c r="T144" s="246"/>
      <c r="AT144" s="247" t="s">
        <v>152</v>
      </c>
      <c r="AU144" s="247" t="s">
        <v>87</v>
      </c>
      <c r="AV144" s="16" t="s">
        <v>148</v>
      </c>
      <c r="AW144" s="16" t="s">
        <v>34</v>
      </c>
      <c r="AX144" s="16" t="s">
        <v>85</v>
      </c>
      <c r="AY144" s="247" t="s">
        <v>141</v>
      </c>
    </row>
    <row r="145" spans="1:65" s="2" customFormat="1" ht="24.2" customHeight="1">
      <c r="A145" s="35"/>
      <c r="B145" s="36"/>
      <c r="C145" s="187" t="s">
        <v>161</v>
      </c>
      <c r="D145" s="187" t="s">
        <v>143</v>
      </c>
      <c r="E145" s="188" t="s">
        <v>853</v>
      </c>
      <c r="F145" s="189" t="s">
        <v>854</v>
      </c>
      <c r="G145" s="190" t="s">
        <v>146</v>
      </c>
      <c r="H145" s="191">
        <v>9.7750000000000004</v>
      </c>
      <c r="I145" s="192"/>
      <c r="J145" s="193">
        <f>ROUND(I145*H145,2)</f>
        <v>0</v>
      </c>
      <c r="K145" s="189" t="s">
        <v>147</v>
      </c>
      <c r="L145" s="40"/>
      <c r="M145" s="194" t="s">
        <v>1</v>
      </c>
      <c r="N145" s="195" t="s">
        <v>42</v>
      </c>
      <c r="O145" s="72"/>
      <c r="P145" s="196">
        <f>O145*H145</f>
        <v>0</v>
      </c>
      <c r="Q145" s="196">
        <v>0</v>
      </c>
      <c r="R145" s="196">
        <f>Q145*H145</f>
        <v>0</v>
      </c>
      <c r="S145" s="196">
        <v>0.24</v>
      </c>
      <c r="T145" s="197">
        <f>S145*H145</f>
        <v>2.3460000000000001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98" t="s">
        <v>148</v>
      </c>
      <c r="AT145" s="198" t="s">
        <v>143</v>
      </c>
      <c r="AU145" s="198" t="s">
        <v>87</v>
      </c>
      <c r="AY145" s="18" t="s">
        <v>141</v>
      </c>
      <c r="BE145" s="199">
        <f>IF(N145="základní",J145,0)</f>
        <v>0</v>
      </c>
      <c r="BF145" s="199">
        <f>IF(N145="snížená",J145,0)</f>
        <v>0</v>
      </c>
      <c r="BG145" s="199">
        <f>IF(N145="zákl. přenesená",J145,0)</f>
        <v>0</v>
      </c>
      <c r="BH145" s="199">
        <f>IF(N145="sníž. přenesená",J145,0)</f>
        <v>0</v>
      </c>
      <c r="BI145" s="199">
        <f>IF(N145="nulová",J145,0)</f>
        <v>0</v>
      </c>
      <c r="BJ145" s="18" t="s">
        <v>85</v>
      </c>
      <c r="BK145" s="199">
        <f>ROUND(I145*H145,2)</f>
        <v>0</v>
      </c>
      <c r="BL145" s="18" t="s">
        <v>148</v>
      </c>
      <c r="BM145" s="198" t="s">
        <v>855</v>
      </c>
    </row>
    <row r="146" spans="1:65" s="2" customFormat="1" ht="39">
      <c r="A146" s="35"/>
      <c r="B146" s="36"/>
      <c r="C146" s="37"/>
      <c r="D146" s="200" t="s">
        <v>150</v>
      </c>
      <c r="E146" s="37"/>
      <c r="F146" s="201" t="s">
        <v>856</v>
      </c>
      <c r="G146" s="37"/>
      <c r="H146" s="37"/>
      <c r="I146" s="202"/>
      <c r="J146" s="37"/>
      <c r="K146" s="37"/>
      <c r="L146" s="40"/>
      <c r="M146" s="203"/>
      <c r="N146" s="204"/>
      <c r="O146" s="72"/>
      <c r="P146" s="72"/>
      <c r="Q146" s="72"/>
      <c r="R146" s="72"/>
      <c r="S146" s="72"/>
      <c r="T146" s="73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8" t="s">
        <v>150</v>
      </c>
      <c r="AU146" s="18" t="s">
        <v>87</v>
      </c>
    </row>
    <row r="147" spans="1:65" s="13" customFormat="1" ht="11.25">
      <c r="B147" s="205"/>
      <c r="C147" s="206"/>
      <c r="D147" s="200" t="s">
        <v>152</v>
      </c>
      <c r="E147" s="207" t="s">
        <v>1</v>
      </c>
      <c r="F147" s="208" t="s">
        <v>587</v>
      </c>
      <c r="G147" s="206"/>
      <c r="H147" s="207" t="s">
        <v>1</v>
      </c>
      <c r="I147" s="209"/>
      <c r="J147" s="206"/>
      <c r="K147" s="206"/>
      <c r="L147" s="210"/>
      <c r="M147" s="211"/>
      <c r="N147" s="212"/>
      <c r="O147" s="212"/>
      <c r="P147" s="212"/>
      <c r="Q147" s="212"/>
      <c r="R147" s="212"/>
      <c r="S147" s="212"/>
      <c r="T147" s="213"/>
      <c r="AT147" s="214" t="s">
        <v>152</v>
      </c>
      <c r="AU147" s="214" t="s">
        <v>87</v>
      </c>
      <c r="AV147" s="13" t="s">
        <v>85</v>
      </c>
      <c r="AW147" s="13" t="s">
        <v>34</v>
      </c>
      <c r="AX147" s="13" t="s">
        <v>77</v>
      </c>
      <c r="AY147" s="214" t="s">
        <v>141</v>
      </c>
    </row>
    <row r="148" spans="1:65" s="13" customFormat="1" ht="11.25">
      <c r="B148" s="205"/>
      <c r="C148" s="206"/>
      <c r="D148" s="200" t="s">
        <v>152</v>
      </c>
      <c r="E148" s="207" t="s">
        <v>1</v>
      </c>
      <c r="F148" s="208" t="s">
        <v>172</v>
      </c>
      <c r="G148" s="206"/>
      <c r="H148" s="207" t="s">
        <v>1</v>
      </c>
      <c r="I148" s="209"/>
      <c r="J148" s="206"/>
      <c r="K148" s="206"/>
      <c r="L148" s="210"/>
      <c r="M148" s="211"/>
      <c r="N148" s="212"/>
      <c r="O148" s="212"/>
      <c r="P148" s="212"/>
      <c r="Q148" s="212"/>
      <c r="R148" s="212"/>
      <c r="S148" s="212"/>
      <c r="T148" s="213"/>
      <c r="AT148" s="214" t="s">
        <v>152</v>
      </c>
      <c r="AU148" s="214" t="s">
        <v>87</v>
      </c>
      <c r="AV148" s="13" t="s">
        <v>85</v>
      </c>
      <c r="AW148" s="13" t="s">
        <v>34</v>
      </c>
      <c r="AX148" s="13" t="s">
        <v>77</v>
      </c>
      <c r="AY148" s="214" t="s">
        <v>141</v>
      </c>
    </row>
    <row r="149" spans="1:65" s="14" customFormat="1" ht="11.25">
      <c r="B149" s="215"/>
      <c r="C149" s="216"/>
      <c r="D149" s="200" t="s">
        <v>152</v>
      </c>
      <c r="E149" s="217" t="s">
        <v>1</v>
      </c>
      <c r="F149" s="218" t="s">
        <v>850</v>
      </c>
      <c r="G149" s="216"/>
      <c r="H149" s="219">
        <v>9.7750000000000004</v>
      </c>
      <c r="I149" s="220"/>
      <c r="J149" s="216"/>
      <c r="K149" s="216"/>
      <c r="L149" s="221"/>
      <c r="M149" s="222"/>
      <c r="N149" s="223"/>
      <c r="O149" s="223"/>
      <c r="P149" s="223"/>
      <c r="Q149" s="223"/>
      <c r="R149" s="223"/>
      <c r="S149" s="223"/>
      <c r="T149" s="224"/>
      <c r="AT149" s="225" t="s">
        <v>152</v>
      </c>
      <c r="AU149" s="225" t="s">
        <v>87</v>
      </c>
      <c r="AV149" s="14" t="s">
        <v>87</v>
      </c>
      <c r="AW149" s="14" t="s">
        <v>34</v>
      </c>
      <c r="AX149" s="14" t="s">
        <v>77</v>
      </c>
      <c r="AY149" s="225" t="s">
        <v>141</v>
      </c>
    </row>
    <row r="150" spans="1:65" s="16" customFormat="1" ht="11.25">
      <c r="B150" s="237"/>
      <c r="C150" s="238"/>
      <c r="D150" s="200" t="s">
        <v>152</v>
      </c>
      <c r="E150" s="239" t="s">
        <v>1</v>
      </c>
      <c r="F150" s="240" t="s">
        <v>174</v>
      </c>
      <c r="G150" s="238"/>
      <c r="H150" s="241">
        <v>9.7750000000000004</v>
      </c>
      <c r="I150" s="242"/>
      <c r="J150" s="238"/>
      <c r="K150" s="238"/>
      <c r="L150" s="243"/>
      <c r="M150" s="244"/>
      <c r="N150" s="245"/>
      <c r="O150" s="245"/>
      <c r="P150" s="245"/>
      <c r="Q150" s="245"/>
      <c r="R150" s="245"/>
      <c r="S150" s="245"/>
      <c r="T150" s="246"/>
      <c r="AT150" s="247" t="s">
        <v>152</v>
      </c>
      <c r="AU150" s="247" t="s">
        <v>87</v>
      </c>
      <c r="AV150" s="16" t="s">
        <v>148</v>
      </c>
      <c r="AW150" s="16" t="s">
        <v>34</v>
      </c>
      <c r="AX150" s="16" t="s">
        <v>85</v>
      </c>
      <c r="AY150" s="247" t="s">
        <v>141</v>
      </c>
    </row>
    <row r="151" spans="1:65" s="2" customFormat="1" ht="24.2" customHeight="1">
      <c r="A151" s="35"/>
      <c r="B151" s="36"/>
      <c r="C151" s="187" t="s">
        <v>148</v>
      </c>
      <c r="D151" s="187" t="s">
        <v>143</v>
      </c>
      <c r="E151" s="188" t="s">
        <v>857</v>
      </c>
      <c r="F151" s="189" t="s">
        <v>858</v>
      </c>
      <c r="G151" s="190" t="s">
        <v>146</v>
      </c>
      <c r="H151" s="191">
        <v>2.5880000000000001</v>
      </c>
      <c r="I151" s="192"/>
      <c r="J151" s="193">
        <f>ROUND(I151*H151,2)</f>
        <v>0</v>
      </c>
      <c r="K151" s="189" t="s">
        <v>147</v>
      </c>
      <c r="L151" s="40"/>
      <c r="M151" s="194" t="s">
        <v>1</v>
      </c>
      <c r="N151" s="195" t="s">
        <v>42</v>
      </c>
      <c r="O151" s="72"/>
      <c r="P151" s="196">
        <f>O151*H151</f>
        <v>0</v>
      </c>
      <c r="Q151" s="196">
        <v>0</v>
      </c>
      <c r="R151" s="196">
        <f>Q151*H151</f>
        <v>0</v>
      </c>
      <c r="S151" s="196">
        <v>0.22</v>
      </c>
      <c r="T151" s="197">
        <f>S151*H151</f>
        <v>0.56935999999999998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98" t="s">
        <v>148</v>
      </c>
      <c r="AT151" s="198" t="s">
        <v>143</v>
      </c>
      <c r="AU151" s="198" t="s">
        <v>87</v>
      </c>
      <c r="AY151" s="18" t="s">
        <v>141</v>
      </c>
      <c r="BE151" s="199">
        <f>IF(N151="základní",J151,0)</f>
        <v>0</v>
      </c>
      <c r="BF151" s="199">
        <f>IF(N151="snížená",J151,0)</f>
        <v>0</v>
      </c>
      <c r="BG151" s="199">
        <f>IF(N151="zákl. přenesená",J151,0)</f>
        <v>0</v>
      </c>
      <c r="BH151" s="199">
        <f>IF(N151="sníž. přenesená",J151,0)</f>
        <v>0</v>
      </c>
      <c r="BI151" s="199">
        <f>IF(N151="nulová",J151,0)</f>
        <v>0</v>
      </c>
      <c r="BJ151" s="18" t="s">
        <v>85</v>
      </c>
      <c r="BK151" s="199">
        <f>ROUND(I151*H151,2)</f>
        <v>0</v>
      </c>
      <c r="BL151" s="18" t="s">
        <v>148</v>
      </c>
      <c r="BM151" s="198" t="s">
        <v>859</v>
      </c>
    </row>
    <row r="152" spans="1:65" s="2" customFormat="1" ht="39">
      <c r="A152" s="35"/>
      <c r="B152" s="36"/>
      <c r="C152" s="37"/>
      <c r="D152" s="200" t="s">
        <v>150</v>
      </c>
      <c r="E152" s="37"/>
      <c r="F152" s="201" t="s">
        <v>860</v>
      </c>
      <c r="G152" s="37"/>
      <c r="H152" s="37"/>
      <c r="I152" s="202"/>
      <c r="J152" s="37"/>
      <c r="K152" s="37"/>
      <c r="L152" s="40"/>
      <c r="M152" s="203"/>
      <c r="N152" s="204"/>
      <c r="O152" s="72"/>
      <c r="P152" s="72"/>
      <c r="Q152" s="72"/>
      <c r="R152" s="72"/>
      <c r="S152" s="72"/>
      <c r="T152" s="73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8" t="s">
        <v>150</v>
      </c>
      <c r="AU152" s="18" t="s">
        <v>87</v>
      </c>
    </row>
    <row r="153" spans="1:65" s="13" customFormat="1" ht="11.25">
      <c r="B153" s="205"/>
      <c r="C153" s="206"/>
      <c r="D153" s="200" t="s">
        <v>152</v>
      </c>
      <c r="E153" s="207" t="s">
        <v>1</v>
      </c>
      <c r="F153" s="208" t="s">
        <v>587</v>
      </c>
      <c r="G153" s="206"/>
      <c r="H153" s="207" t="s">
        <v>1</v>
      </c>
      <c r="I153" s="209"/>
      <c r="J153" s="206"/>
      <c r="K153" s="206"/>
      <c r="L153" s="210"/>
      <c r="M153" s="211"/>
      <c r="N153" s="212"/>
      <c r="O153" s="212"/>
      <c r="P153" s="212"/>
      <c r="Q153" s="212"/>
      <c r="R153" s="212"/>
      <c r="S153" s="212"/>
      <c r="T153" s="213"/>
      <c r="AT153" s="214" t="s">
        <v>152</v>
      </c>
      <c r="AU153" s="214" t="s">
        <v>87</v>
      </c>
      <c r="AV153" s="13" t="s">
        <v>85</v>
      </c>
      <c r="AW153" s="13" t="s">
        <v>34</v>
      </c>
      <c r="AX153" s="13" t="s">
        <v>77</v>
      </c>
      <c r="AY153" s="214" t="s">
        <v>141</v>
      </c>
    </row>
    <row r="154" spans="1:65" s="13" customFormat="1" ht="11.25">
      <c r="B154" s="205"/>
      <c r="C154" s="206"/>
      <c r="D154" s="200" t="s">
        <v>152</v>
      </c>
      <c r="E154" s="207" t="s">
        <v>1</v>
      </c>
      <c r="F154" s="208" t="s">
        <v>851</v>
      </c>
      <c r="G154" s="206"/>
      <c r="H154" s="207" t="s">
        <v>1</v>
      </c>
      <c r="I154" s="209"/>
      <c r="J154" s="206"/>
      <c r="K154" s="206"/>
      <c r="L154" s="210"/>
      <c r="M154" s="211"/>
      <c r="N154" s="212"/>
      <c r="O154" s="212"/>
      <c r="P154" s="212"/>
      <c r="Q154" s="212"/>
      <c r="R154" s="212"/>
      <c r="S154" s="212"/>
      <c r="T154" s="213"/>
      <c r="AT154" s="214" t="s">
        <v>152</v>
      </c>
      <c r="AU154" s="214" t="s">
        <v>87</v>
      </c>
      <c r="AV154" s="13" t="s">
        <v>85</v>
      </c>
      <c r="AW154" s="13" t="s">
        <v>34</v>
      </c>
      <c r="AX154" s="13" t="s">
        <v>77</v>
      </c>
      <c r="AY154" s="214" t="s">
        <v>141</v>
      </c>
    </row>
    <row r="155" spans="1:65" s="14" customFormat="1" ht="11.25">
      <c r="B155" s="215"/>
      <c r="C155" s="216"/>
      <c r="D155" s="200" t="s">
        <v>152</v>
      </c>
      <c r="E155" s="217" t="s">
        <v>1</v>
      </c>
      <c r="F155" s="218" t="s">
        <v>852</v>
      </c>
      <c r="G155" s="216"/>
      <c r="H155" s="219">
        <v>2.5880000000000001</v>
      </c>
      <c r="I155" s="220"/>
      <c r="J155" s="216"/>
      <c r="K155" s="216"/>
      <c r="L155" s="221"/>
      <c r="M155" s="222"/>
      <c r="N155" s="223"/>
      <c r="O155" s="223"/>
      <c r="P155" s="223"/>
      <c r="Q155" s="223"/>
      <c r="R155" s="223"/>
      <c r="S155" s="223"/>
      <c r="T155" s="224"/>
      <c r="AT155" s="225" t="s">
        <v>152</v>
      </c>
      <c r="AU155" s="225" t="s">
        <v>87</v>
      </c>
      <c r="AV155" s="14" t="s">
        <v>87</v>
      </c>
      <c r="AW155" s="14" t="s">
        <v>34</v>
      </c>
      <c r="AX155" s="14" t="s">
        <v>77</v>
      </c>
      <c r="AY155" s="225" t="s">
        <v>141</v>
      </c>
    </row>
    <row r="156" spans="1:65" s="16" customFormat="1" ht="11.25">
      <c r="B156" s="237"/>
      <c r="C156" s="238"/>
      <c r="D156" s="200" t="s">
        <v>152</v>
      </c>
      <c r="E156" s="239" t="s">
        <v>1</v>
      </c>
      <c r="F156" s="240" t="s">
        <v>174</v>
      </c>
      <c r="G156" s="238"/>
      <c r="H156" s="241">
        <v>2.5880000000000001</v>
      </c>
      <c r="I156" s="242"/>
      <c r="J156" s="238"/>
      <c r="K156" s="238"/>
      <c r="L156" s="243"/>
      <c r="M156" s="244"/>
      <c r="N156" s="245"/>
      <c r="O156" s="245"/>
      <c r="P156" s="245"/>
      <c r="Q156" s="245"/>
      <c r="R156" s="245"/>
      <c r="S156" s="245"/>
      <c r="T156" s="246"/>
      <c r="AT156" s="247" t="s">
        <v>152</v>
      </c>
      <c r="AU156" s="247" t="s">
        <v>87</v>
      </c>
      <c r="AV156" s="16" t="s">
        <v>148</v>
      </c>
      <c r="AW156" s="16" t="s">
        <v>34</v>
      </c>
      <c r="AX156" s="16" t="s">
        <v>85</v>
      </c>
      <c r="AY156" s="247" t="s">
        <v>141</v>
      </c>
    </row>
    <row r="157" spans="1:65" s="2" customFormat="1" ht="16.5" customHeight="1">
      <c r="A157" s="35"/>
      <c r="B157" s="36"/>
      <c r="C157" s="187" t="s">
        <v>181</v>
      </c>
      <c r="D157" s="187" t="s">
        <v>143</v>
      </c>
      <c r="E157" s="188" t="s">
        <v>861</v>
      </c>
      <c r="F157" s="189" t="s">
        <v>862</v>
      </c>
      <c r="G157" s="190" t="s">
        <v>336</v>
      </c>
      <c r="H157" s="191">
        <v>4</v>
      </c>
      <c r="I157" s="192"/>
      <c r="J157" s="193">
        <f>ROUND(I157*H157,2)</f>
        <v>0</v>
      </c>
      <c r="K157" s="189" t="s">
        <v>147</v>
      </c>
      <c r="L157" s="40"/>
      <c r="M157" s="194" t="s">
        <v>1</v>
      </c>
      <c r="N157" s="195" t="s">
        <v>42</v>
      </c>
      <c r="O157" s="72"/>
      <c r="P157" s="196">
        <f>O157*H157</f>
        <v>0</v>
      </c>
      <c r="Q157" s="196">
        <v>0</v>
      </c>
      <c r="R157" s="196">
        <f>Q157*H157</f>
        <v>0</v>
      </c>
      <c r="S157" s="196">
        <v>0.20499999999999999</v>
      </c>
      <c r="T157" s="197">
        <f>S157*H157</f>
        <v>0.82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98" t="s">
        <v>148</v>
      </c>
      <c r="AT157" s="198" t="s">
        <v>143</v>
      </c>
      <c r="AU157" s="198" t="s">
        <v>87</v>
      </c>
      <c r="AY157" s="18" t="s">
        <v>141</v>
      </c>
      <c r="BE157" s="199">
        <f>IF(N157="základní",J157,0)</f>
        <v>0</v>
      </c>
      <c r="BF157" s="199">
        <f>IF(N157="snížená",J157,0)</f>
        <v>0</v>
      </c>
      <c r="BG157" s="199">
        <f>IF(N157="zákl. přenesená",J157,0)</f>
        <v>0</v>
      </c>
      <c r="BH157" s="199">
        <f>IF(N157="sníž. přenesená",J157,0)</f>
        <v>0</v>
      </c>
      <c r="BI157" s="199">
        <f>IF(N157="nulová",J157,0)</f>
        <v>0</v>
      </c>
      <c r="BJ157" s="18" t="s">
        <v>85</v>
      </c>
      <c r="BK157" s="199">
        <f>ROUND(I157*H157,2)</f>
        <v>0</v>
      </c>
      <c r="BL157" s="18" t="s">
        <v>148</v>
      </c>
      <c r="BM157" s="198" t="s">
        <v>863</v>
      </c>
    </row>
    <row r="158" spans="1:65" s="2" customFormat="1" ht="29.25">
      <c r="A158" s="35"/>
      <c r="B158" s="36"/>
      <c r="C158" s="37"/>
      <c r="D158" s="200" t="s">
        <v>150</v>
      </c>
      <c r="E158" s="37"/>
      <c r="F158" s="201" t="s">
        <v>864</v>
      </c>
      <c r="G158" s="37"/>
      <c r="H158" s="37"/>
      <c r="I158" s="202"/>
      <c r="J158" s="37"/>
      <c r="K158" s="37"/>
      <c r="L158" s="40"/>
      <c r="M158" s="203"/>
      <c r="N158" s="204"/>
      <c r="O158" s="72"/>
      <c r="P158" s="72"/>
      <c r="Q158" s="72"/>
      <c r="R158" s="72"/>
      <c r="S158" s="72"/>
      <c r="T158" s="73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8" t="s">
        <v>150</v>
      </c>
      <c r="AU158" s="18" t="s">
        <v>87</v>
      </c>
    </row>
    <row r="159" spans="1:65" s="13" customFormat="1" ht="11.25">
      <c r="B159" s="205"/>
      <c r="C159" s="206"/>
      <c r="D159" s="200" t="s">
        <v>152</v>
      </c>
      <c r="E159" s="207" t="s">
        <v>1</v>
      </c>
      <c r="F159" s="208" t="s">
        <v>587</v>
      </c>
      <c r="G159" s="206"/>
      <c r="H159" s="207" t="s">
        <v>1</v>
      </c>
      <c r="I159" s="209"/>
      <c r="J159" s="206"/>
      <c r="K159" s="206"/>
      <c r="L159" s="210"/>
      <c r="M159" s="211"/>
      <c r="N159" s="212"/>
      <c r="O159" s="212"/>
      <c r="P159" s="212"/>
      <c r="Q159" s="212"/>
      <c r="R159" s="212"/>
      <c r="S159" s="212"/>
      <c r="T159" s="213"/>
      <c r="AT159" s="214" t="s">
        <v>152</v>
      </c>
      <c r="AU159" s="214" t="s">
        <v>87</v>
      </c>
      <c r="AV159" s="13" t="s">
        <v>85</v>
      </c>
      <c r="AW159" s="13" t="s">
        <v>34</v>
      </c>
      <c r="AX159" s="13" t="s">
        <v>77</v>
      </c>
      <c r="AY159" s="214" t="s">
        <v>141</v>
      </c>
    </row>
    <row r="160" spans="1:65" s="13" customFormat="1" ht="11.25">
      <c r="B160" s="205"/>
      <c r="C160" s="206"/>
      <c r="D160" s="200" t="s">
        <v>152</v>
      </c>
      <c r="E160" s="207" t="s">
        <v>1</v>
      </c>
      <c r="F160" s="208" t="s">
        <v>851</v>
      </c>
      <c r="G160" s="206"/>
      <c r="H160" s="207" t="s">
        <v>1</v>
      </c>
      <c r="I160" s="209"/>
      <c r="J160" s="206"/>
      <c r="K160" s="206"/>
      <c r="L160" s="210"/>
      <c r="M160" s="211"/>
      <c r="N160" s="212"/>
      <c r="O160" s="212"/>
      <c r="P160" s="212"/>
      <c r="Q160" s="212"/>
      <c r="R160" s="212"/>
      <c r="S160" s="212"/>
      <c r="T160" s="213"/>
      <c r="AT160" s="214" t="s">
        <v>152</v>
      </c>
      <c r="AU160" s="214" t="s">
        <v>87</v>
      </c>
      <c r="AV160" s="13" t="s">
        <v>85</v>
      </c>
      <c r="AW160" s="13" t="s">
        <v>34</v>
      </c>
      <c r="AX160" s="13" t="s">
        <v>77</v>
      </c>
      <c r="AY160" s="214" t="s">
        <v>141</v>
      </c>
    </row>
    <row r="161" spans="1:65" s="14" customFormat="1" ht="11.25">
      <c r="B161" s="215"/>
      <c r="C161" s="216"/>
      <c r="D161" s="200" t="s">
        <v>152</v>
      </c>
      <c r="E161" s="217" t="s">
        <v>1</v>
      </c>
      <c r="F161" s="218" t="s">
        <v>865</v>
      </c>
      <c r="G161" s="216"/>
      <c r="H161" s="219">
        <v>2</v>
      </c>
      <c r="I161" s="220"/>
      <c r="J161" s="216"/>
      <c r="K161" s="216"/>
      <c r="L161" s="221"/>
      <c r="M161" s="222"/>
      <c r="N161" s="223"/>
      <c r="O161" s="223"/>
      <c r="P161" s="223"/>
      <c r="Q161" s="223"/>
      <c r="R161" s="223"/>
      <c r="S161" s="223"/>
      <c r="T161" s="224"/>
      <c r="AT161" s="225" t="s">
        <v>152</v>
      </c>
      <c r="AU161" s="225" t="s">
        <v>87</v>
      </c>
      <c r="AV161" s="14" t="s">
        <v>87</v>
      </c>
      <c r="AW161" s="14" t="s">
        <v>34</v>
      </c>
      <c r="AX161" s="14" t="s">
        <v>77</v>
      </c>
      <c r="AY161" s="225" t="s">
        <v>141</v>
      </c>
    </row>
    <row r="162" spans="1:65" s="13" customFormat="1" ht="11.25">
      <c r="B162" s="205"/>
      <c r="C162" s="206"/>
      <c r="D162" s="200" t="s">
        <v>152</v>
      </c>
      <c r="E162" s="207" t="s">
        <v>1</v>
      </c>
      <c r="F162" s="208" t="s">
        <v>587</v>
      </c>
      <c r="G162" s="206"/>
      <c r="H162" s="207" t="s">
        <v>1</v>
      </c>
      <c r="I162" s="209"/>
      <c r="J162" s="206"/>
      <c r="K162" s="206"/>
      <c r="L162" s="210"/>
      <c r="M162" s="211"/>
      <c r="N162" s="212"/>
      <c r="O162" s="212"/>
      <c r="P162" s="212"/>
      <c r="Q162" s="212"/>
      <c r="R162" s="212"/>
      <c r="S162" s="212"/>
      <c r="T162" s="213"/>
      <c r="AT162" s="214" t="s">
        <v>152</v>
      </c>
      <c r="AU162" s="214" t="s">
        <v>87</v>
      </c>
      <c r="AV162" s="13" t="s">
        <v>85</v>
      </c>
      <c r="AW162" s="13" t="s">
        <v>34</v>
      </c>
      <c r="AX162" s="13" t="s">
        <v>77</v>
      </c>
      <c r="AY162" s="214" t="s">
        <v>141</v>
      </c>
    </row>
    <row r="163" spans="1:65" s="13" customFormat="1" ht="11.25">
      <c r="B163" s="205"/>
      <c r="C163" s="206"/>
      <c r="D163" s="200" t="s">
        <v>152</v>
      </c>
      <c r="E163" s="207" t="s">
        <v>1</v>
      </c>
      <c r="F163" s="208" t="s">
        <v>172</v>
      </c>
      <c r="G163" s="206"/>
      <c r="H163" s="207" t="s">
        <v>1</v>
      </c>
      <c r="I163" s="209"/>
      <c r="J163" s="206"/>
      <c r="K163" s="206"/>
      <c r="L163" s="210"/>
      <c r="M163" s="211"/>
      <c r="N163" s="212"/>
      <c r="O163" s="212"/>
      <c r="P163" s="212"/>
      <c r="Q163" s="212"/>
      <c r="R163" s="212"/>
      <c r="S163" s="212"/>
      <c r="T163" s="213"/>
      <c r="AT163" s="214" t="s">
        <v>152</v>
      </c>
      <c r="AU163" s="214" t="s">
        <v>87</v>
      </c>
      <c r="AV163" s="13" t="s">
        <v>85</v>
      </c>
      <c r="AW163" s="13" t="s">
        <v>34</v>
      </c>
      <c r="AX163" s="13" t="s">
        <v>77</v>
      </c>
      <c r="AY163" s="214" t="s">
        <v>141</v>
      </c>
    </row>
    <row r="164" spans="1:65" s="14" customFormat="1" ht="11.25">
      <c r="B164" s="215"/>
      <c r="C164" s="216"/>
      <c r="D164" s="200" t="s">
        <v>152</v>
      </c>
      <c r="E164" s="217" t="s">
        <v>1</v>
      </c>
      <c r="F164" s="218" t="s">
        <v>865</v>
      </c>
      <c r="G164" s="216"/>
      <c r="H164" s="219">
        <v>2</v>
      </c>
      <c r="I164" s="220"/>
      <c r="J164" s="216"/>
      <c r="K164" s="216"/>
      <c r="L164" s="221"/>
      <c r="M164" s="222"/>
      <c r="N164" s="223"/>
      <c r="O164" s="223"/>
      <c r="P164" s="223"/>
      <c r="Q164" s="223"/>
      <c r="R164" s="223"/>
      <c r="S164" s="223"/>
      <c r="T164" s="224"/>
      <c r="AT164" s="225" t="s">
        <v>152</v>
      </c>
      <c r="AU164" s="225" t="s">
        <v>87</v>
      </c>
      <c r="AV164" s="14" t="s">
        <v>87</v>
      </c>
      <c r="AW164" s="14" t="s">
        <v>34</v>
      </c>
      <c r="AX164" s="14" t="s">
        <v>77</v>
      </c>
      <c r="AY164" s="225" t="s">
        <v>141</v>
      </c>
    </row>
    <row r="165" spans="1:65" s="16" customFormat="1" ht="11.25">
      <c r="B165" s="237"/>
      <c r="C165" s="238"/>
      <c r="D165" s="200" t="s">
        <v>152</v>
      </c>
      <c r="E165" s="239" t="s">
        <v>1</v>
      </c>
      <c r="F165" s="240" t="s">
        <v>174</v>
      </c>
      <c r="G165" s="238"/>
      <c r="H165" s="241">
        <v>4</v>
      </c>
      <c r="I165" s="242"/>
      <c r="J165" s="238"/>
      <c r="K165" s="238"/>
      <c r="L165" s="243"/>
      <c r="M165" s="244"/>
      <c r="N165" s="245"/>
      <c r="O165" s="245"/>
      <c r="P165" s="245"/>
      <c r="Q165" s="245"/>
      <c r="R165" s="245"/>
      <c r="S165" s="245"/>
      <c r="T165" s="246"/>
      <c r="AT165" s="247" t="s">
        <v>152</v>
      </c>
      <c r="AU165" s="247" t="s">
        <v>87</v>
      </c>
      <c r="AV165" s="16" t="s">
        <v>148</v>
      </c>
      <c r="AW165" s="16" t="s">
        <v>34</v>
      </c>
      <c r="AX165" s="16" t="s">
        <v>85</v>
      </c>
      <c r="AY165" s="247" t="s">
        <v>141</v>
      </c>
    </row>
    <row r="166" spans="1:65" s="2" customFormat="1" ht="16.5" customHeight="1">
      <c r="A166" s="35"/>
      <c r="B166" s="36"/>
      <c r="C166" s="187" t="s">
        <v>187</v>
      </c>
      <c r="D166" s="187" t="s">
        <v>143</v>
      </c>
      <c r="E166" s="188" t="s">
        <v>866</v>
      </c>
      <c r="F166" s="189" t="s">
        <v>867</v>
      </c>
      <c r="G166" s="190" t="s">
        <v>146</v>
      </c>
      <c r="H166" s="191">
        <v>32.200000000000003</v>
      </c>
      <c r="I166" s="192"/>
      <c r="J166" s="193">
        <f>ROUND(I166*H166,2)</f>
        <v>0</v>
      </c>
      <c r="K166" s="189" t="s">
        <v>147</v>
      </c>
      <c r="L166" s="40"/>
      <c r="M166" s="194" t="s">
        <v>1</v>
      </c>
      <c r="N166" s="195" t="s">
        <v>42</v>
      </c>
      <c r="O166" s="72"/>
      <c r="P166" s="196">
        <f>O166*H166</f>
        <v>0</v>
      </c>
      <c r="Q166" s="196">
        <v>0</v>
      </c>
      <c r="R166" s="196">
        <f>Q166*H166</f>
        <v>0</v>
      </c>
      <c r="S166" s="196">
        <v>0</v>
      </c>
      <c r="T166" s="19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98" t="s">
        <v>148</v>
      </c>
      <c r="AT166" s="198" t="s">
        <v>143</v>
      </c>
      <c r="AU166" s="198" t="s">
        <v>87</v>
      </c>
      <c r="AY166" s="18" t="s">
        <v>141</v>
      </c>
      <c r="BE166" s="199">
        <f>IF(N166="základní",J166,0)</f>
        <v>0</v>
      </c>
      <c r="BF166" s="199">
        <f>IF(N166="snížená",J166,0)</f>
        <v>0</v>
      </c>
      <c r="BG166" s="199">
        <f>IF(N166="zákl. přenesená",J166,0)</f>
        <v>0</v>
      </c>
      <c r="BH166" s="199">
        <f>IF(N166="sníž. přenesená",J166,0)</f>
        <v>0</v>
      </c>
      <c r="BI166" s="199">
        <f>IF(N166="nulová",J166,0)</f>
        <v>0</v>
      </c>
      <c r="BJ166" s="18" t="s">
        <v>85</v>
      </c>
      <c r="BK166" s="199">
        <f>ROUND(I166*H166,2)</f>
        <v>0</v>
      </c>
      <c r="BL166" s="18" t="s">
        <v>148</v>
      </c>
      <c r="BM166" s="198" t="s">
        <v>868</v>
      </c>
    </row>
    <row r="167" spans="1:65" s="2" customFormat="1" ht="11.25">
      <c r="A167" s="35"/>
      <c r="B167" s="36"/>
      <c r="C167" s="37"/>
      <c r="D167" s="200" t="s">
        <v>150</v>
      </c>
      <c r="E167" s="37"/>
      <c r="F167" s="201" t="s">
        <v>869</v>
      </c>
      <c r="G167" s="37"/>
      <c r="H167" s="37"/>
      <c r="I167" s="202"/>
      <c r="J167" s="37"/>
      <c r="K167" s="37"/>
      <c r="L167" s="40"/>
      <c r="M167" s="203"/>
      <c r="N167" s="204"/>
      <c r="O167" s="72"/>
      <c r="P167" s="72"/>
      <c r="Q167" s="72"/>
      <c r="R167" s="72"/>
      <c r="S167" s="72"/>
      <c r="T167" s="73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8" t="s">
        <v>150</v>
      </c>
      <c r="AU167" s="18" t="s">
        <v>87</v>
      </c>
    </row>
    <row r="168" spans="1:65" s="13" customFormat="1" ht="11.25">
      <c r="B168" s="205"/>
      <c r="C168" s="206"/>
      <c r="D168" s="200" t="s">
        <v>152</v>
      </c>
      <c r="E168" s="207" t="s">
        <v>1</v>
      </c>
      <c r="F168" s="208" t="s">
        <v>587</v>
      </c>
      <c r="G168" s="206"/>
      <c r="H168" s="207" t="s">
        <v>1</v>
      </c>
      <c r="I168" s="209"/>
      <c r="J168" s="206"/>
      <c r="K168" s="206"/>
      <c r="L168" s="210"/>
      <c r="M168" s="211"/>
      <c r="N168" s="212"/>
      <c r="O168" s="212"/>
      <c r="P168" s="212"/>
      <c r="Q168" s="212"/>
      <c r="R168" s="212"/>
      <c r="S168" s="212"/>
      <c r="T168" s="213"/>
      <c r="AT168" s="214" t="s">
        <v>152</v>
      </c>
      <c r="AU168" s="214" t="s">
        <v>87</v>
      </c>
      <c r="AV168" s="13" t="s">
        <v>85</v>
      </c>
      <c r="AW168" s="13" t="s">
        <v>34</v>
      </c>
      <c r="AX168" s="13" t="s">
        <v>77</v>
      </c>
      <c r="AY168" s="214" t="s">
        <v>141</v>
      </c>
    </row>
    <row r="169" spans="1:65" s="14" customFormat="1" ht="11.25">
      <c r="B169" s="215"/>
      <c r="C169" s="216"/>
      <c r="D169" s="200" t="s">
        <v>152</v>
      </c>
      <c r="E169" s="217" t="s">
        <v>1</v>
      </c>
      <c r="F169" s="218" t="s">
        <v>870</v>
      </c>
      <c r="G169" s="216"/>
      <c r="H169" s="219">
        <v>32.200000000000003</v>
      </c>
      <c r="I169" s="220"/>
      <c r="J169" s="216"/>
      <c r="K169" s="216"/>
      <c r="L169" s="221"/>
      <c r="M169" s="222"/>
      <c r="N169" s="223"/>
      <c r="O169" s="223"/>
      <c r="P169" s="223"/>
      <c r="Q169" s="223"/>
      <c r="R169" s="223"/>
      <c r="S169" s="223"/>
      <c r="T169" s="224"/>
      <c r="AT169" s="225" t="s">
        <v>152</v>
      </c>
      <c r="AU169" s="225" t="s">
        <v>87</v>
      </c>
      <c r="AV169" s="14" t="s">
        <v>87</v>
      </c>
      <c r="AW169" s="14" t="s">
        <v>34</v>
      </c>
      <c r="AX169" s="14" t="s">
        <v>77</v>
      </c>
      <c r="AY169" s="225" t="s">
        <v>141</v>
      </c>
    </row>
    <row r="170" spans="1:65" s="16" customFormat="1" ht="11.25">
      <c r="B170" s="237"/>
      <c r="C170" s="238"/>
      <c r="D170" s="200" t="s">
        <v>152</v>
      </c>
      <c r="E170" s="239" t="s">
        <v>1</v>
      </c>
      <c r="F170" s="240" t="s">
        <v>174</v>
      </c>
      <c r="G170" s="238"/>
      <c r="H170" s="241">
        <v>32.200000000000003</v>
      </c>
      <c r="I170" s="242"/>
      <c r="J170" s="238"/>
      <c r="K170" s="238"/>
      <c r="L170" s="243"/>
      <c r="M170" s="244"/>
      <c r="N170" s="245"/>
      <c r="O170" s="245"/>
      <c r="P170" s="245"/>
      <c r="Q170" s="245"/>
      <c r="R170" s="245"/>
      <c r="S170" s="245"/>
      <c r="T170" s="246"/>
      <c r="AT170" s="247" t="s">
        <v>152</v>
      </c>
      <c r="AU170" s="247" t="s">
        <v>87</v>
      </c>
      <c r="AV170" s="16" t="s">
        <v>148</v>
      </c>
      <c r="AW170" s="16" t="s">
        <v>34</v>
      </c>
      <c r="AX170" s="16" t="s">
        <v>85</v>
      </c>
      <c r="AY170" s="247" t="s">
        <v>141</v>
      </c>
    </row>
    <row r="171" spans="1:65" s="2" customFormat="1" ht="16.5" customHeight="1">
      <c r="A171" s="35"/>
      <c r="B171" s="36"/>
      <c r="C171" s="248" t="s">
        <v>193</v>
      </c>
      <c r="D171" s="248" t="s">
        <v>248</v>
      </c>
      <c r="E171" s="249" t="s">
        <v>871</v>
      </c>
      <c r="F171" s="250" t="s">
        <v>872</v>
      </c>
      <c r="G171" s="251" t="s">
        <v>196</v>
      </c>
      <c r="H171" s="252">
        <v>0.41399999999999998</v>
      </c>
      <c r="I171" s="253"/>
      <c r="J171" s="254">
        <f>ROUND(I171*H171,2)</f>
        <v>0</v>
      </c>
      <c r="K171" s="250" t="s">
        <v>147</v>
      </c>
      <c r="L171" s="255"/>
      <c r="M171" s="256" t="s">
        <v>1</v>
      </c>
      <c r="N171" s="257" t="s">
        <v>42</v>
      </c>
      <c r="O171" s="72"/>
      <c r="P171" s="196">
        <f>O171*H171</f>
        <v>0</v>
      </c>
      <c r="Q171" s="196">
        <v>1</v>
      </c>
      <c r="R171" s="196">
        <f>Q171*H171</f>
        <v>0.41399999999999998</v>
      </c>
      <c r="S171" s="196">
        <v>0</v>
      </c>
      <c r="T171" s="19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98" t="s">
        <v>200</v>
      </c>
      <c r="AT171" s="198" t="s">
        <v>248</v>
      </c>
      <c r="AU171" s="198" t="s">
        <v>87</v>
      </c>
      <c r="AY171" s="18" t="s">
        <v>141</v>
      </c>
      <c r="BE171" s="199">
        <f>IF(N171="základní",J171,0)</f>
        <v>0</v>
      </c>
      <c r="BF171" s="199">
        <f>IF(N171="snížená",J171,0)</f>
        <v>0</v>
      </c>
      <c r="BG171" s="199">
        <f>IF(N171="zákl. přenesená",J171,0)</f>
        <v>0</v>
      </c>
      <c r="BH171" s="199">
        <f>IF(N171="sníž. přenesená",J171,0)</f>
        <v>0</v>
      </c>
      <c r="BI171" s="199">
        <f>IF(N171="nulová",J171,0)</f>
        <v>0</v>
      </c>
      <c r="BJ171" s="18" t="s">
        <v>85</v>
      </c>
      <c r="BK171" s="199">
        <f>ROUND(I171*H171,2)</f>
        <v>0</v>
      </c>
      <c r="BL171" s="18" t="s">
        <v>148</v>
      </c>
      <c r="BM171" s="198" t="s">
        <v>873</v>
      </c>
    </row>
    <row r="172" spans="1:65" s="2" customFormat="1" ht="11.25">
      <c r="A172" s="35"/>
      <c r="B172" s="36"/>
      <c r="C172" s="37"/>
      <c r="D172" s="200" t="s">
        <v>150</v>
      </c>
      <c r="E172" s="37"/>
      <c r="F172" s="201" t="s">
        <v>872</v>
      </c>
      <c r="G172" s="37"/>
      <c r="H172" s="37"/>
      <c r="I172" s="202"/>
      <c r="J172" s="37"/>
      <c r="K172" s="37"/>
      <c r="L172" s="40"/>
      <c r="M172" s="203"/>
      <c r="N172" s="204"/>
      <c r="O172" s="72"/>
      <c r="P172" s="72"/>
      <c r="Q172" s="72"/>
      <c r="R172" s="72"/>
      <c r="S172" s="72"/>
      <c r="T172" s="73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8" t="s">
        <v>150</v>
      </c>
      <c r="AU172" s="18" t="s">
        <v>87</v>
      </c>
    </row>
    <row r="173" spans="1:65" s="13" customFormat="1" ht="11.25">
      <c r="B173" s="205"/>
      <c r="C173" s="206"/>
      <c r="D173" s="200" t="s">
        <v>152</v>
      </c>
      <c r="E173" s="207" t="s">
        <v>1</v>
      </c>
      <c r="F173" s="208" t="s">
        <v>587</v>
      </c>
      <c r="G173" s="206"/>
      <c r="H173" s="207" t="s">
        <v>1</v>
      </c>
      <c r="I173" s="209"/>
      <c r="J173" s="206"/>
      <c r="K173" s="206"/>
      <c r="L173" s="210"/>
      <c r="M173" s="211"/>
      <c r="N173" s="212"/>
      <c r="O173" s="212"/>
      <c r="P173" s="212"/>
      <c r="Q173" s="212"/>
      <c r="R173" s="212"/>
      <c r="S173" s="212"/>
      <c r="T173" s="213"/>
      <c r="AT173" s="214" t="s">
        <v>152</v>
      </c>
      <c r="AU173" s="214" t="s">
        <v>87</v>
      </c>
      <c r="AV173" s="13" t="s">
        <v>85</v>
      </c>
      <c r="AW173" s="13" t="s">
        <v>34</v>
      </c>
      <c r="AX173" s="13" t="s">
        <v>77</v>
      </c>
      <c r="AY173" s="214" t="s">
        <v>141</v>
      </c>
    </row>
    <row r="174" spans="1:65" s="14" customFormat="1" ht="11.25">
      <c r="B174" s="215"/>
      <c r="C174" s="216"/>
      <c r="D174" s="200" t="s">
        <v>152</v>
      </c>
      <c r="E174" s="217" t="s">
        <v>1</v>
      </c>
      <c r="F174" s="218" t="s">
        <v>874</v>
      </c>
      <c r="G174" s="216"/>
      <c r="H174" s="219">
        <v>0.41399999999999998</v>
      </c>
      <c r="I174" s="220"/>
      <c r="J174" s="216"/>
      <c r="K174" s="216"/>
      <c r="L174" s="221"/>
      <c r="M174" s="222"/>
      <c r="N174" s="223"/>
      <c r="O174" s="223"/>
      <c r="P174" s="223"/>
      <c r="Q174" s="223"/>
      <c r="R174" s="223"/>
      <c r="S174" s="223"/>
      <c r="T174" s="224"/>
      <c r="AT174" s="225" t="s">
        <v>152</v>
      </c>
      <c r="AU174" s="225" t="s">
        <v>87</v>
      </c>
      <c r="AV174" s="14" t="s">
        <v>87</v>
      </c>
      <c r="AW174" s="14" t="s">
        <v>34</v>
      </c>
      <c r="AX174" s="14" t="s">
        <v>77</v>
      </c>
      <c r="AY174" s="225" t="s">
        <v>141</v>
      </c>
    </row>
    <row r="175" spans="1:65" s="16" customFormat="1" ht="11.25">
      <c r="B175" s="237"/>
      <c r="C175" s="238"/>
      <c r="D175" s="200" t="s">
        <v>152</v>
      </c>
      <c r="E175" s="239" t="s">
        <v>1</v>
      </c>
      <c r="F175" s="240" t="s">
        <v>174</v>
      </c>
      <c r="G175" s="238"/>
      <c r="H175" s="241">
        <v>0.41399999999999998</v>
      </c>
      <c r="I175" s="242"/>
      <c r="J175" s="238"/>
      <c r="K175" s="238"/>
      <c r="L175" s="243"/>
      <c r="M175" s="244"/>
      <c r="N175" s="245"/>
      <c r="O175" s="245"/>
      <c r="P175" s="245"/>
      <c r="Q175" s="245"/>
      <c r="R175" s="245"/>
      <c r="S175" s="245"/>
      <c r="T175" s="246"/>
      <c r="AT175" s="247" t="s">
        <v>152</v>
      </c>
      <c r="AU175" s="247" t="s">
        <v>87</v>
      </c>
      <c r="AV175" s="16" t="s">
        <v>148</v>
      </c>
      <c r="AW175" s="16" t="s">
        <v>34</v>
      </c>
      <c r="AX175" s="16" t="s">
        <v>85</v>
      </c>
      <c r="AY175" s="247" t="s">
        <v>141</v>
      </c>
    </row>
    <row r="176" spans="1:65" s="2" customFormat="1" ht="37.9" customHeight="1">
      <c r="A176" s="35"/>
      <c r="B176" s="36"/>
      <c r="C176" s="187" t="s">
        <v>200</v>
      </c>
      <c r="D176" s="187" t="s">
        <v>143</v>
      </c>
      <c r="E176" s="188" t="s">
        <v>875</v>
      </c>
      <c r="F176" s="189" t="s">
        <v>876</v>
      </c>
      <c r="G176" s="190" t="s">
        <v>164</v>
      </c>
      <c r="H176" s="191">
        <v>26.795000000000002</v>
      </c>
      <c r="I176" s="192"/>
      <c r="J176" s="193">
        <f>ROUND(I176*H176,2)</f>
        <v>0</v>
      </c>
      <c r="K176" s="189" t="s">
        <v>147</v>
      </c>
      <c r="L176" s="40"/>
      <c r="M176" s="194" t="s">
        <v>1</v>
      </c>
      <c r="N176" s="195" t="s">
        <v>42</v>
      </c>
      <c r="O176" s="72"/>
      <c r="P176" s="196">
        <f>O176*H176</f>
        <v>0</v>
      </c>
      <c r="Q176" s="196">
        <v>0</v>
      </c>
      <c r="R176" s="196">
        <f>Q176*H176</f>
        <v>0</v>
      </c>
      <c r="S176" s="196">
        <v>0</v>
      </c>
      <c r="T176" s="19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198" t="s">
        <v>148</v>
      </c>
      <c r="AT176" s="198" t="s">
        <v>143</v>
      </c>
      <c r="AU176" s="198" t="s">
        <v>87</v>
      </c>
      <c r="AY176" s="18" t="s">
        <v>141</v>
      </c>
      <c r="BE176" s="199">
        <f>IF(N176="základní",J176,0)</f>
        <v>0</v>
      </c>
      <c r="BF176" s="199">
        <f>IF(N176="snížená",J176,0)</f>
        <v>0</v>
      </c>
      <c r="BG176" s="199">
        <f>IF(N176="zákl. přenesená",J176,0)</f>
        <v>0</v>
      </c>
      <c r="BH176" s="199">
        <f>IF(N176="sníž. přenesená",J176,0)</f>
        <v>0</v>
      </c>
      <c r="BI176" s="199">
        <f>IF(N176="nulová",J176,0)</f>
        <v>0</v>
      </c>
      <c r="BJ176" s="18" t="s">
        <v>85</v>
      </c>
      <c r="BK176" s="199">
        <f>ROUND(I176*H176,2)</f>
        <v>0</v>
      </c>
      <c r="BL176" s="18" t="s">
        <v>148</v>
      </c>
      <c r="BM176" s="198" t="s">
        <v>877</v>
      </c>
    </row>
    <row r="177" spans="1:65" s="2" customFormat="1" ht="39">
      <c r="A177" s="35"/>
      <c r="B177" s="36"/>
      <c r="C177" s="37"/>
      <c r="D177" s="200" t="s">
        <v>150</v>
      </c>
      <c r="E177" s="37"/>
      <c r="F177" s="201" t="s">
        <v>878</v>
      </c>
      <c r="G177" s="37"/>
      <c r="H177" s="37"/>
      <c r="I177" s="202"/>
      <c r="J177" s="37"/>
      <c r="K177" s="37"/>
      <c r="L177" s="40"/>
      <c r="M177" s="203"/>
      <c r="N177" s="204"/>
      <c r="O177" s="72"/>
      <c r="P177" s="72"/>
      <c r="Q177" s="72"/>
      <c r="R177" s="72"/>
      <c r="S177" s="72"/>
      <c r="T177" s="73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8" t="s">
        <v>150</v>
      </c>
      <c r="AU177" s="18" t="s">
        <v>87</v>
      </c>
    </row>
    <row r="178" spans="1:65" s="13" customFormat="1" ht="11.25">
      <c r="B178" s="205"/>
      <c r="C178" s="206"/>
      <c r="D178" s="200" t="s">
        <v>152</v>
      </c>
      <c r="E178" s="207" t="s">
        <v>1</v>
      </c>
      <c r="F178" s="208" t="s">
        <v>879</v>
      </c>
      <c r="G178" s="206"/>
      <c r="H178" s="207" t="s">
        <v>1</v>
      </c>
      <c r="I178" s="209"/>
      <c r="J178" s="206"/>
      <c r="K178" s="206"/>
      <c r="L178" s="210"/>
      <c r="M178" s="211"/>
      <c r="N178" s="212"/>
      <c r="O178" s="212"/>
      <c r="P178" s="212"/>
      <c r="Q178" s="212"/>
      <c r="R178" s="212"/>
      <c r="S178" s="212"/>
      <c r="T178" s="213"/>
      <c r="AT178" s="214" t="s">
        <v>152</v>
      </c>
      <c r="AU178" s="214" t="s">
        <v>87</v>
      </c>
      <c r="AV178" s="13" t="s">
        <v>85</v>
      </c>
      <c r="AW178" s="13" t="s">
        <v>34</v>
      </c>
      <c r="AX178" s="13" t="s">
        <v>77</v>
      </c>
      <c r="AY178" s="214" t="s">
        <v>141</v>
      </c>
    </row>
    <row r="179" spans="1:65" s="13" customFormat="1" ht="11.25">
      <c r="B179" s="205"/>
      <c r="C179" s="206"/>
      <c r="D179" s="200" t="s">
        <v>152</v>
      </c>
      <c r="E179" s="207" t="s">
        <v>1</v>
      </c>
      <c r="F179" s="208" t="s">
        <v>587</v>
      </c>
      <c r="G179" s="206"/>
      <c r="H179" s="207" t="s">
        <v>1</v>
      </c>
      <c r="I179" s="209"/>
      <c r="J179" s="206"/>
      <c r="K179" s="206"/>
      <c r="L179" s="210"/>
      <c r="M179" s="211"/>
      <c r="N179" s="212"/>
      <c r="O179" s="212"/>
      <c r="P179" s="212"/>
      <c r="Q179" s="212"/>
      <c r="R179" s="212"/>
      <c r="S179" s="212"/>
      <c r="T179" s="213"/>
      <c r="AT179" s="214" t="s">
        <v>152</v>
      </c>
      <c r="AU179" s="214" t="s">
        <v>87</v>
      </c>
      <c r="AV179" s="13" t="s">
        <v>85</v>
      </c>
      <c r="AW179" s="13" t="s">
        <v>34</v>
      </c>
      <c r="AX179" s="13" t="s">
        <v>77</v>
      </c>
      <c r="AY179" s="214" t="s">
        <v>141</v>
      </c>
    </row>
    <row r="180" spans="1:65" s="13" customFormat="1" ht="11.25">
      <c r="B180" s="205"/>
      <c r="C180" s="206"/>
      <c r="D180" s="200" t="s">
        <v>152</v>
      </c>
      <c r="E180" s="207" t="s">
        <v>1</v>
      </c>
      <c r="F180" s="208" t="s">
        <v>880</v>
      </c>
      <c r="G180" s="206"/>
      <c r="H180" s="207" t="s">
        <v>1</v>
      </c>
      <c r="I180" s="209"/>
      <c r="J180" s="206"/>
      <c r="K180" s="206"/>
      <c r="L180" s="210"/>
      <c r="M180" s="211"/>
      <c r="N180" s="212"/>
      <c r="O180" s="212"/>
      <c r="P180" s="212"/>
      <c r="Q180" s="212"/>
      <c r="R180" s="212"/>
      <c r="S180" s="212"/>
      <c r="T180" s="213"/>
      <c r="AT180" s="214" t="s">
        <v>152</v>
      </c>
      <c r="AU180" s="214" t="s">
        <v>87</v>
      </c>
      <c r="AV180" s="13" t="s">
        <v>85</v>
      </c>
      <c r="AW180" s="13" t="s">
        <v>34</v>
      </c>
      <c r="AX180" s="13" t="s">
        <v>77</v>
      </c>
      <c r="AY180" s="214" t="s">
        <v>141</v>
      </c>
    </row>
    <row r="181" spans="1:65" s="14" customFormat="1" ht="11.25">
      <c r="B181" s="215"/>
      <c r="C181" s="216"/>
      <c r="D181" s="200" t="s">
        <v>152</v>
      </c>
      <c r="E181" s="217" t="s">
        <v>1</v>
      </c>
      <c r="F181" s="218" t="s">
        <v>881</v>
      </c>
      <c r="G181" s="216"/>
      <c r="H181" s="219">
        <v>26.68</v>
      </c>
      <c r="I181" s="220"/>
      <c r="J181" s="216"/>
      <c r="K181" s="216"/>
      <c r="L181" s="221"/>
      <c r="M181" s="222"/>
      <c r="N181" s="223"/>
      <c r="O181" s="223"/>
      <c r="P181" s="223"/>
      <c r="Q181" s="223"/>
      <c r="R181" s="223"/>
      <c r="S181" s="223"/>
      <c r="T181" s="224"/>
      <c r="AT181" s="225" t="s">
        <v>152</v>
      </c>
      <c r="AU181" s="225" t="s">
        <v>87</v>
      </c>
      <c r="AV181" s="14" t="s">
        <v>87</v>
      </c>
      <c r="AW181" s="14" t="s">
        <v>34</v>
      </c>
      <c r="AX181" s="14" t="s">
        <v>77</v>
      </c>
      <c r="AY181" s="225" t="s">
        <v>141</v>
      </c>
    </row>
    <row r="182" spans="1:65" s="13" customFormat="1" ht="11.25">
      <c r="B182" s="205"/>
      <c r="C182" s="206"/>
      <c r="D182" s="200" t="s">
        <v>152</v>
      </c>
      <c r="E182" s="207" t="s">
        <v>1</v>
      </c>
      <c r="F182" s="208" t="s">
        <v>172</v>
      </c>
      <c r="G182" s="206"/>
      <c r="H182" s="207" t="s">
        <v>1</v>
      </c>
      <c r="I182" s="209"/>
      <c r="J182" s="206"/>
      <c r="K182" s="206"/>
      <c r="L182" s="210"/>
      <c r="M182" s="211"/>
      <c r="N182" s="212"/>
      <c r="O182" s="212"/>
      <c r="P182" s="212"/>
      <c r="Q182" s="212"/>
      <c r="R182" s="212"/>
      <c r="S182" s="212"/>
      <c r="T182" s="213"/>
      <c r="AT182" s="214" t="s">
        <v>152</v>
      </c>
      <c r="AU182" s="214" t="s">
        <v>87</v>
      </c>
      <c r="AV182" s="13" t="s">
        <v>85</v>
      </c>
      <c r="AW182" s="13" t="s">
        <v>34</v>
      </c>
      <c r="AX182" s="13" t="s">
        <v>77</v>
      </c>
      <c r="AY182" s="214" t="s">
        <v>141</v>
      </c>
    </row>
    <row r="183" spans="1:65" s="14" customFormat="1" ht="11.25">
      <c r="B183" s="215"/>
      <c r="C183" s="216"/>
      <c r="D183" s="200" t="s">
        <v>152</v>
      </c>
      <c r="E183" s="217" t="s">
        <v>1</v>
      </c>
      <c r="F183" s="218" t="s">
        <v>882</v>
      </c>
      <c r="G183" s="216"/>
      <c r="H183" s="219">
        <v>-1.9550000000000001</v>
      </c>
      <c r="I183" s="220"/>
      <c r="J183" s="216"/>
      <c r="K183" s="216"/>
      <c r="L183" s="221"/>
      <c r="M183" s="222"/>
      <c r="N183" s="223"/>
      <c r="O183" s="223"/>
      <c r="P183" s="223"/>
      <c r="Q183" s="223"/>
      <c r="R183" s="223"/>
      <c r="S183" s="223"/>
      <c r="T183" s="224"/>
      <c r="AT183" s="225" t="s">
        <v>152</v>
      </c>
      <c r="AU183" s="225" t="s">
        <v>87</v>
      </c>
      <c r="AV183" s="14" t="s">
        <v>87</v>
      </c>
      <c r="AW183" s="14" t="s">
        <v>34</v>
      </c>
      <c r="AX183" s="14" t="s">
        <v>77</v>
      </c>
      <c r="AY183" s="225" t="s">
        <v>141</v>
      </c>
    </row>
    <row r="184" spans="1:65" s="13" customFormat="1" ht="11.25">
      <c r="B184" s="205"/>
      <c r="C184" s="206"/>
      <c r="D184" s="200" t="s">
        <v>152</v>
      </c>
      <c r="E184" s="207" t="s">
        <v>1</v>
      </c>
      <c r="F184" s="208" t="s">
        <v>851</v>
      </c>
      <c r="G184" s="206"/>
      <c r="H184" s="207" t="s">
        <v>1</v>
      </c>
      <c r="I184" s="209"/>
      <c r="J184" s="206"/>
      <c r="K184" s="206"/>
      <c r="L184" s="210"/>
      <c r="M184" s="211"/>
      <c r="N184" s="212"/>
      <c r="O184" s="212"/>
      <c r="P184" s="212"/>
      <c r="Q184" s="212"/>
      <c r="R184" s="212"/>
      <c r="S184" s="212"/>
      <c r="T184" s="213"/>
      <c r="AT184" s="214" t="s">
        <v>152</v>
      </c>
      <c r="AU184" s="214" t="s">
        <v>87</v>
      </c>
      <c r="AV184" s="13" t="s">
        <v>85</v>
      </c>
      <c r="AW184" s="13" t="s">
        <v>34</v>
      </c>
      <c r="AX184" s="13" t="s">
        <v>77</v>
      </c>
      <c r="AY184" s="214" t="s">
        <v>141</v>
      </c>
    </row>
    <row r="185" spans="1:65" s="14" customFormat="1" ht="11.25">
      <c r="B185" s="215"/>
      <c r="C185" s="216"/>
      <c r="D185" s="200" t="s">
        <v>152</v>
      </c>
      <c r="E185" s="217" t="s">
        <v>1</v>
      </c>
      <c r="F185" s="218" t="s">
        <v>883</v>
      </c>
      <c r="G185" s="216"/>
      <c r="H185" s="219">
        <v>2.0699999999999998</v>
      </c>
      <c r="I185" s="220"/>
      <c r="J185" s="216"/>
      <c r="K185" s="216"/>
      <c r="L185" s="221"/>
      <c r="M185" s="222"/>
      <c r="N185" s="223"/>
      <c r="O185" s="223"/>
      <c r="P185" s="223"/>
      <c r="Q185" s="223"/>
      <c r="R185" s="223"/>
      <c r="S185" s="223"/>
      <c r="T185" s="224"/>
      <c r="AT185" s="225" t="s">
        <v>152</v>
      </c>
      <c r="AU185" s="225" t="s">
        <v>87</v>
      </c>
      <c r="AV185" s="14" t="s">
        <v>87</v>
      </c>
      <c r="AW185" s="14" t="s">
        <v>34</v>
      </c>
      <c r="AX185" s="14" t="s">
        <v>77</v>
      </c>
      <c r="AY185" s="225" t="s">
        <v>141</v>
      </c>
    </row>
    <row r="186" spans="1:65" s="16" customFormat="1" ht="11.25">
      <c r="B186" s="237"/>
      <c r="C186" s="238"/>
      <c r="D186" s="200" t="s">
        <v>152</v>
      </c>
      <c r="E186" s="239" t="s">
        <v>1</v>
      </c>
      <c r="F186" s="240" t="s">
        <v>174</v>
      </c>
      <c r="G186" s="238"/>
      <c r="H186" s="241">
        <v>26.795000000000002</v>
      </c>
      <c r="I186" s="242"/>
      <c r="J186" s="238"/>
      <c r="K186" s="238"/>
      <c r="L186" s="243"/>
      <c r="M186" s="244"/>
      <c r="N186" s="245"/>
      <c r="O186" s="245"/>
      <c r="P186" s="245"/>
      <c r="Q186" s="245"/>
      <c r="R186" s="245"/>
      <c r="S186" s="245"/>
      <c r="T186" s="246"/>
      <c r="AT186" s="247" t="s">
        <v>152</v>
      </c>
      <c r="AU186" s="247" t="s">
        <v>87</v>
      </c>
      <c r="AV186" s="16" t="s">
        <v>148</v>
      </c>
      <c r="AW186" s="16" t="s">
        <v>34</v>
      </c>
      <c r="AX186" s="16" t="s">
        <v>85</v>
      </c>
      <c r="AY186" s="247" t="s">
        <v>141</v>
      </c>
    </row>
    <row r="187" spans="1:65" s="2" customFormat="1" ht="24.2" customHeight="1">
      <c r="A187" s="35"/>
      <c r="B187" s="36"/>
      <c r="C187" s="187" t="s">
        <v>219</v>
      </c>
      <c r="D187" s="187" t="s">
        <v>143</v>
      </c>
      <c r="E187" s="188" t="s">
        <v>884</v>
      </c>
      <c r="F187" s="189" t="s">
        <v>885</v>
      </c>
      <c r="G187" s="190" t="s">
        <v>164</v>
      </c>
      <c r="H187" s="191">
        <v>26.795000000000002</v>
      </c>
      <c r="I187" s="192"/>
      <c r="J187" s="193">
        <f>ROUND(I187*H187,2)</f>
        <v>0</v>
      </c>
      <c r="K187" s="189" t="s">
        <v>147</v>
      </c>
      <c r="L187" s="40"/>
      <c r="M187" s="194" t="s">
        <v>1</v>
      </c>
      <c r="N187" s="195" t="s">
        <v>42</v>
      </c>
      <c r="O187" s="72"/>
      <c r="P187" s="196">
        <f>O187*H187</f>
        <v>0</v>
      </c>
      <c r="Q187" s="196">
        <v>0</v>
      </c>
      <c r="R187" s="196">
        <f>Q187*H187</f>
        <v>0</v>
      </c>
      <c r="S187" s="196">
        <v>0</v>
      </c>
      <c r="T187" s="197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98" t="s">
        <v>148</v>
      </c>
      <c r="AT187" s="198" t="s">
        <v>143</v>
      </c>
      <c r="AU187" s="198" t="s">
        <v>87</v>
      </c>
      <c r="AY187" s="18" t="s">
        <v>141</v>
      </c>
      <c r="BE187" s="199">
        <f>IF(N187="základní",J187,0)</f>
        <v>0</v>
      </c>
      <c r="BF187" s="199">
        <f>IF(N187="snížená",J187,0)</f>
        <v>0</v>
      </c>
      <c r="BG187" s="199">
        <f>IF(N187="zákl. přenesená",J187,0)</f>
        <v>0</v>
      </c>
      <c r="BH187" s="199">
        <f>IF(N187="sníž. přenesená",J187,0)</f>
        <v>0</v>
      </c>
      <c r="BI187" s="199">
        <f>IF(N187="nulová",J187,0)</f>
        <v>0</v>
      </c>
      <c r="BJ187" s="18" t="s">
        <v>85</v>
      </c>
      <c r="BK187" s="199">
        <f>ROUND(I187*H187,2)</f>
        <v>0</v>
      </c>
      <c r="BL187" s="18" t="s">
        <v>148</v>
      </c>
      <c r="BM187" s="198" t="s">
        <v>886</v>
      </c>
    </row>
    <row r="188" spans="1:65" s="2" customFormat="1" ht="29.25">
      <c r="A188" s="35"/>
      <c r="B188" s="36"/>
      <c r="C188" s="37"/>
      <c r="D188" s="200" t="s">
        <v>150</v>
      </c>
      <c r="E188" s="37"/>
      <c r="F188" s="201" t="s">
        <v>887</v>
      </c>
      <c r="G188" s="37"/>
      <c r="H188" s="37"/>
      <c r="I188" s="202"/>
      <c r="J188" s="37"/>
      <c r="K188" s="37"/>
      <c r="L188" s="40"/>
      <c r="M188" s="203"/>
      <c r="N188" s="204"/>
      <c r="O188" s="72"/>
      <c r="P188" s="72"/>
      <c r="Q188" s="72"/>
      <c r="R188" s="72"/>
      <c r="S188" s="72"/>
      <c r="T188" s="73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8" t="s">
        <v>150</v>
      </c>
      <c r="AU188" s="18" t="s">
        <v>87</v>
      </c>
    </row>
    <row r="189" spans="1:65" s="13" customFormat="1" ht="11.25">
      <c r="B189" s="205"/>
      <c r="C189" s="206"/>
      <c r="D189" s="200" t="s">
        <v>152</v>
      </c>
      <c r="E189" s="207" t="s">
        <v>1</v>
      </c>
      <c r="F189" s="208" t="s">
        <v>879</v>
      </c>
      <c r="G189" s="206"/>
      <c r="H189" s="207" t="s">
        <v>1</v>
      </c>
      <c r="I189" s="209"/>
      <c r="J189" s="206"/>
      <c r="K189" s="206"/>
      <c r="L189" s="210"/>
      <c r="M189" s="211"/>
      <c r="N189" s="212"/>
      <c r="O189" s="212"/>
      <c r="P189" s="212"/>
      <c r="Q189" s="212"/>
      <c r="R189" s="212"/>
      <c r="S189" s="212"/>
      <c r="T189" s="213"/>
      <c r="AT189" s="214" t="s">
        <v>152</v>
      </c>
      <c r="AU189" s="214" t="s">
        <v>87</v>
      </c>
      <c r="AV189" s="13" t="s">
        <v>85</v>
      </c>
      <c r="AW189" s="13" t="s">
        <v>34</v>
      </c>
      <c r="AX189" s="13" t="s">
        <v>77</v>
      </c>
      <c r="AY189" s="214" t="s">
        <v>141</v>
      </c>
    </row>
    <row r="190" spans="1:65" s="13" customFormat="1" ht="11.25">
      <c r="B190" s="205"/>
      <c r="C190" s="206"/>
      <c r="D190" s="200" t="s">
        <v>152</v>
      </c>
      <c r="E190" s="207" t="s">
        <v>1</v>
      </c>
      <c r="F190" s="208" t="s">
        <v>587</v>
      </c>
      <c r="G190" s="206"/>
      <c r="H190" s="207" t="s">
        <v>1</v>
      </c>
      <c r="I190" s="209"/>
      <c r="J190" s="206"/>
      <c r="K190" s="206"/>
      <c r="L190" s="210"/>
      <c r="M190" s="211"/>
      <c r="N190" s="212"/>
      <c r="O190" s="212"/>
      <c r="P190" s="212"/>
      <c r="Q190" s="212"/>
      <c r="R190" s="212"/>
      <c r="S190" s="212"/>
      <c r="T190" s="213"/>
      <c r="AT190" s="214" t="s">
        <v>152</v>
      </c>
      <c r="AU190" s="214" t="s">
        <v>87</v>
      </c>
      <c r="AV190" s="13" t="s">
        <v>85</v>
      </c>
      <c r="AW190" s="13" t="s">
        <v>34</v>
      </c>
      <c r="AX190" s="13" t="s">
        <v>77</v>
      </c>
      <c r="AY190" s="214" t="s">
        <v>141</v>
      </c>
    </row>
    <row r="191" spans="1:65" s="13" customFormat="1" ht="11.25">
      <c r="B191" s="205"/>
      <c r="C191" s="206"/>
      <c r="D191" s="200" t="s">
        <v>152</v>
      </c>
      <c r="E191" s="207" t="s">
        <v>1</v>
      </c>
      <c r="F191" s="208" t="s">
        <v>880</v>
      </c>
      <c r="G191" s="206"/>
      <c r="H191" s="207" t="s">
        <v>1</v>
      </c>
      <c r="I191" s="209"/>
      <c r="J191" s="206"/>
      <c r="K191" s="206"/>
      <c r="L191" s="210"/>
      <c r="M191" s="211"/>
      <c r="N191" s="212"/>
      <c r="O191" s="212"/>
      <c r="P191" s="212"/>
      <c r="Q191" s="212"/>
      <c r="R191" s="212"/>
      <c r="S191" s="212"/>
      <c r="T191" s="213"/>
      <c r="AT191" s="214" t="s">
        <v>152</v>
      </c>
      <c r="AU191" s="214" t="s">
        <v>87</v>
      </c>
      <c r="AV191" s="13" t="s">
        <v>85</v>
      </c>
      <c r="AW191" s="13" t="s">
        <v>34</v>
      </c>
      <c r="AX191" s="13" t="s">
        <v>77</v>
      </c>
      <c r="AY191" s="214" t="s">
        <v>141</v>
      </c>
    </row>
    <row r="192" spans="1:65" s="14" customFormat="1" ht="11.25">
      <c r="B192" s="215"/>
      <c r="C192" s="216"/>
      <c r="D192" s="200" t="s">
        <v>152</v>
      </c>
      <c r="E192" s="217" t="s">
        <v>1</v>
      </c>
      <c r="F192" s="218" t="s">
        <v>881</v>
      </c>
      <c r="G192" s="216"/>
      <c r="H192" s="219">
        <v>26.68</v>
      </c>
      <c r="I192" s="220"/>
      <c r="J192" s="216"/>
      <c r="K192" s="216"/>
      <c r="L192" s="221"/>
      <c r="M192" s="222"/>
      <c r="N192" s="223"/>
      <c r="O192" s="223"/>
      <c r="P192" s="223"/>
      <c r="Q192" s="223"/>
      <c r="R192" s="223"/>
      <c r="S192" s="223"/>
      <c r="T192" s="224"/>
      <c r="AT192" s="225" t="s">
        <v>152</v>
      </c>
      <c r="AU192" s="225" t="s">
        <v>87</v>
      </c>
      <c r="AV192" s="14" t="s">
        <v>87</v>
      </c>
      <c r="AW192" s="14" t="s">
        <v>34</v>
      </c>
      <c r="AX192" s="14" t="s">
        <v>77</v>
      </c>
      <c r="AY192" s="225" t="s">
        <v>141</v>
      </c>
    </row>
    <row r="193" spans="1:65" s="13" customFormat="1" ht="11.25">
      <c r="B193" s="205"/>
      <c r="C193" s="206"/>
      <c r="D193" s="200" t="s">
        <v>152</v>
      </c>
      <c r="E193" s="207" t="s">
        <v>1</v>
      </c>
      <c r="F193" s="208" t="s">
        <v>172</v>
      </c>
      <c r="G193" s="206"/>
      <c r="H193" s="207" t="s">
        <v>1</v>
      </c>
      <c r="I193" s="209"/>
      <c r="J193" s="206"/>
      <c r="K193" s="206"/>
      <c r="L193" s="210"/>
      <c r="M193" s="211"/>
      <c r="N193" s="212"/>
      <c r="O193" s="212"/>
      <c r="P193" s="212"/>
      <c r="Q193" s="212"/>
      <c r="R193" s="212"/>
      <c r="S193" s="212"/>
      <c r="T193" s="213"/>
      <c r="AT193" s="214" t="s">
        <v>152</v>
      </c>
      <c r="AU193" s="214" t="s">
        <v>87</v>
      </c>
      <c r="AV193" s="13" t="s">
        <v>85</v>
      </c>
      <c r="AW193" s="13" t="s">
        <v>34</v>
      </c>
      <c r="AX193" s="13" t="s">
        <v>77</v>
      </c>
      <c r="AY193" s="214" t="s">
        <v>141</v>
      </c>
    </row>
    <row r="194" spans="1:65" s="14" customFormat="1" ht="11.25">
      <c r="B194" s="215"/>
      <c r="C194" s="216"/>
      <c r="D194" s="200" t="s">
        <v>152</v>
      </c>
      <c r="E194" s="217" t="s">
        <v>1</v>
      </c>
      <c r="F194" s="218" t="s">
        <v>882</v>
      </c>
      <c r="G194" s="216"/>
      <c r="H194" s="219">
        <v>-1.9550000000000001</v>
      </c>
      <c r="I194" s="220"/>
      <c r="J194" s="216"/>
      <c r="K194" s="216"/>
      <c r="L194" s="221"/>
      <c r="M194" s="222"/>
      <c r="N194" s="223"/>
      <c r="O194" s="223"/>
      <c r="P194" s="223"/>
      <c r="Q194" s="223"/>
      <c r="R194" s="223"/>
      <c r="S194" s="223"/>
      <c r="T194" s="224"/>
      <c r="AT194" s="225" t="s">
        <v>152</v>
      </c>
      <c r="AU194" s="225" t="s">
        <v>87</v>
      </c>
      <c r="AV194" s="14" t="s">
        <v>87</v>
      </c>
      <c r="AW194" s="14" t="s">
        <v>34</v>
      </c>
      <c r="AX194" s="14" t="s">
        <v>77</v>
      </c>
      <c r="AY194" s="225" t="s">
        <v>141</v>
      </c>
    </row>
    <row r="195" spans="1:65" s="13" customFormat="1" ht="11.25">
      <c r="B195" s="205"/>
      <c r="C195" s="206"/>
      <c r="D195" s="200" t="s">
        <v>152</v>
      </c>
      <c r="E195" s="207" t="s">
        <v>1</v>
      </c>
      <c r="F195" s="208" t="s">
        <v>851</v>
      </c>
      <c r="G195" s="206"/>
      <c r="H195" s="207" t="s">
        <v>1</v>
      </c>
      <c r="I195" s="209"/>
      <c r="J195" s="206"/>
      <c r="K195" s="206"/>
      <c r="L195" s="210"/>
      <c r="M195" s="211"/>
      <c r="N195" s="212"/>
      <c r="O195" s="212"/>
      <c r="P195" s="212"/>
      <c r="Q195" s="212"/>
      <c r="R195" s="212"/>
      <c r="S195" s="212"/>
      <c r="T195" s="213"/>
      <c r="AT195" s="214" t="s">
        <v>152</v>
      </c>
      <c r="AU195" s="214" t="s">
        <v>87</v>
      </c>
      <c r="AV195" s="13" t="s">
        <v>85</v>
      </c>
      <c r="AW195" s="13" t="s">
        <v>34</v>
      </c>
      <c r="AX195" s="13" t="s">
        <v>77</v>
      </c>
      <c r="AY195" s="214" t="s">
        <v>141</v>
      </c>
    </row>
    <row r="196" spans="1:65" s="14" customFormat="1" ht="11.25">
      <c r="B196" s="215"/>
      <c r="C196" s="216"/>
      <c r="D196" s="200" t="s">
        <v>152</v>
      </c>
      <c r="E196" s="217" t="s">
        <v>1</v>
      </c>
      <c r="F196" s="218" t="s">
        <v>883</v>
      </c>
      <c r="G196" s="216"/>
      <c r="H196" s="219">
        <v>2.0699999999999998</v>
      </c>
      <c r="I196" s="220"/>
      <c r="J196" s="216"/>
      <c r="K196" s="216"/>
      <c r="L196" s="221"/>
      <c r="M196" s="222"/>
      <c r="N196" s="223"/>
      <c r="O196" s="223"/>
      <c r="P196" s="223"/>
      <c r="Q196" s="223"/>
      <c r="R196" s="223"/>
      <c r="S196" s="223"/>
      <c r="T196" s="224"/>
      <c r="AT196" s="225" t="s">
        <v>152</v>
      </c>
      <c r="AU196" s="225" t="s">
        <v>87</v>
      </c>
      <c r="AV196" s="14" t="s">
        <v>87</v>
      </c>
      <c r="AW196" s="14" t="s">
        <v>34</v>
      </c>
      <c r="AX196" s="14" t="s">
        <v>77</v>
      </c>
      <c r="AY196" s="225" t="s">
        <v>141</v>
      </c>
    </row>
    <row r="197" spans="1:65" s="16" customFormat="1" ht="11.25">
      <c r="B197" s="237"/>
      <c r="C197" s="238"/>
      <c r="D197" s="200" t="s">
        <v>152</v>
      </c>
      <c r="E197" s="239" t="s">
        <v>1</v>
      </c>
      <c r="F197" s="240" t="s">
        <v>174</v>
      </c>
      <c r="G197" s="238"/>
      <c r="H197" s="241">
        <v>26.795000000000002</v>
      </c>
      <c r="I197" s="242"/>
      <c r="J197" s="238"/>
      <c r="K197" s="238"/>
      <c r="L197" s="243"/>
      <c r="M197" s="244"/>
      <c r="N197" s="245"/>
      <c r="O197" s="245"/>
      <c r="P197" s="245"/>
      <c r="Q197" s="245"/>
      <c r="R197" s="245"/>
      <c r="S197" s="245"/>
      <c r="T197" s="246"/>
      <c r="AT197" s="247" t="s">
        <v>152</v>
      </c>
      <c r="AU197" s="247" t="s">
        <v>87</v>
      </c>
      <c r="AV197" s="16" t="s">
        <v>148</v>
      </c>
      <c r="AW197" s="16" t="s">
        <v>34</v>
      </c>
      <c r="AX197" s="16" t="s">
        <v>85</v>
      </c>
      <c r="AY197" s="247" t="s">
        <v>141</v>
      </c>
    </row>
    <row r="198" spans="1:65" s="2" customFormat="1" ht="24.2" customHeight="1">
      <c r="A198" s="35"/>
      <c r="B198" s="36"/>
      <c r="C198" s="187" t="s">
        <v>236</v>
      </c>
      <c r="D198" s="187" t="s">
        <v>143</v>
      </c>
      <c r="E198" s="188" t="s">
        <v>888</v>
      </c>
      <c r="F198" s="189" t="s">
        <v>889</v>
      </c>
      <c r="G198" s="190" t="s">
        <v>146</v>
      </c>
      <c r="H198" s="191">
        <v>33.35</v>
      </c>
      <c r="I198" s="192"/>
      <c r="J198" s="193">
        <f>ROUND(I198*H198,2)</f>
        <v>0</v>
      </c>
      <c r="K198" s="189" t="s">
        <v>147</v>
      </c>
      <c r="L198" s="40"/>
      <c r="M198" s="194" t="s">
        <v>1</v>
      </c>
      <c r="N198" s="195" t="s">
        <v>42</v>
      </c>
      <c r="O198" s="72"/>
      <c r="P198" s="196">
        <f>O198*H198</f>
        <v>0</v>
      </c>
      <c r="Q198" s="196">
        <v>0</v>
      </c>
      <c r="R198" s="196">
        <f>Q198*H198</f>
        <v>0</v>
      </c>
      <c r="S198" s="196">
        <v>0</v>
      </c>
      <c r="T198" s="197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198" t="s">
        <v>148</v>
      </c>
      <c r="AT198" s="198" t="s">
        <v>143</v>
      </c>
      <c r="AU198" s="198" t="s">
        <v>87</v>
      </c>
      <c r="AY198" s="18" t="s">
        <v>141</v>
      </c>
      <c r="BE198" s="199">
        <f>IF(N198="základní",J198,0)</f>
        <v>0</v>
      </c>
      <c r="BF198" s="199">
        <f>IF(N198="snížená",J198,0)</f>
        <v>0</v>
      </c>
      <c r="BG198" s="199">
        <f>IF(N198="zákl. přenesená",J198,0)</f>
        <v>0</v>
      </c>
      <c r="BH198" s="199">
        <f>IF(N198="sníž. přenesená",J198,0)</f>
        <v>0</v>
      </c>
      <c r="BI198" s="199">
        <f>IF(N198="nulová",J198,0)</f>
        <v>0</v>
      </c>
      <c r="BJ198" s="18" t="s">
        <v>85</v>
      </c>
      <c r="BK198" s="199">
        <f>ROUND(I198*H198,2)</f>
        <v>0</v>
      </c>
      <c r="BL198" s="18" t="s">
        <v>148</v>
      </c>
      <c r="BM198" s="198" t="s">
        <v>890</v>
      </c>
    </row>
    <row r="199" spans="1:65" s="2" customFormat="1" ht="19.5">
      <c r="A199" s="35"/>
      <c r="B199" s="36"/>
      <c r="C199" s="37"/>
      <c r="D199" s="200" t="s">
        <v>150</v>
      </c>
      <c r="E199" s="37"/>
      <c r="F199" s="201" t="s">
        <v>891</v>
      </c>
      <c r="G199" s="37"/>
      <c r="H199" s="37"/>
      <c r="I199" s="202"/>
      <c r="J199" s="37"/>
      <c r="K199" s="37"/>
      <c r="L199" s="40"/>
      <c r="M199" s="203"/>
      <c r="N199" s="204"/>
      <c r="O199" s="72"/>
      <c r="P199" s="72"/>
      <c r="Q199" s="72"/>
      <c r="R199" s="72"/>
      <c r="S199" s="72"/>
      <c r="T199" s="73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8" t="s">
        <v>150</v>
      </c>
      <c r="AU199" s="18" t="s">
        <v>87</v>
      </c>
    </row>
    <row r="200" spans="1:65" s="13" customFormat="1" ht="11.25">
      <c r="B200" s="205"/>
      <c r="C200" s="206"/>
      <c r="D200" s="200" t="s">
        <v>152</v>
      </c>
      <c r="E200" s="207" t="s">
        <v>1</v>
      </c>
      <c r="F200" s="208" t="s">
        <v>587</v>
      </c>
      <c r="G200" s="206"/>
      <c r="H200" s="207" t="s">
        <v>1</v>
      </c>
      <c r="I200" s="209"/>
      <c r="J200" s="206"/>
      <c r="K200" s="206"/>
      <c r="L200" s="210"/>
      <c r="M200" s="211"/>
      <c r="N200" s="212"/>
      <c r="O200" s="212"/>
      <c r="P200" s="212"/>
      <c r="Q200" s="212"/>
      <c r="R200" s="212"/>
      <c r="S200" s="212"/>
      <c r="T200" s="213"/>
      <c r="AT200" s="214" t="s">
        <v>152</v>
      </c>
      <c r="AU200" s="214" t="s">
        <v>87</v>
      </c>
      <c r="AV200" s="13" t="s">
        <v>85</v>
      </c>
      <c r="AW200" s="13" t="s">
        <v>34</v>
      </c>
      <c r="AX200" s="13" t="s">
        <v>77</v>
      </c>
      <c r="AY200" s="214" t="s">
        <v>141</v>
      </c>
    </row>
    <row r="201" spans="1:65" s="14" customFormat="1" ht="11.25">
      <c r="B201" s="215"/>
      <c r="C201" s="216"/>
      <c r="D201" s="200" t="s">
        <v>152</v>
      </c>
      <c r="E201" s="217" t="s">
        <v>1</v>
      </c>
      <c r="F201" s="218" t="s">
        <v>892</v>
      </c>
      <c r="G201" s="216"/>
      <c r="H201" s="219">
        <v>33.35</v>
      </c>
      <c r="I201" s="220"/>
      <c r="J201" s="216"/>
      <c r="K201" s="216"/>
      <c r="L201" s="221"/>
      <c r="M201" s="222"/>
      <c r="N201" s="223"/>
      <c r="O201" s="223"/>
      <c r="P201" s="223"/>
      <c r="Q201" s="223"/>
      <c r="R201" s="223"/>
      <c r="S201" s="223"/>
      <c r="T201" s="224"/>
      <c r="AT201" s="225" t="s">
        <v>152</v>
      </c>
      <c r="AU201" s="225" t="s">
        <v>87</v>
      </c>
      <c r="AV201" s="14" t="s">
        <v>87</v>
      </c>
      <c r="AW201" s="14" t="s">
        <v>34</v>
      </c>
      <c r="AX201" s="14" t="s">
        <v>77</v>
      </c>
      <c r="AY201" s="225" t="s">
        <v>141</v>
      </c>
    </row>
    <row r="202" spans="1:65" s="16" customFormat="1" ht="11.25">
      <c r="B202" s="237"/>
      <c r="C202" s="238"/>
      <c r="D202" s="200" t="s">
        <v>152</v>
      </c>
      <c r="E202" s="239" t="s">
        <v>1</v>
      </c>
      <c r="F202" s="240" t="s">
        <v>174</v>
      </c>
      <c r="G202" s="238"/>
      <c r="H202" s="241">
        <v>33.35</v>
      </c>
      <c r="I202" s="242"/>
      <c r="J202" s="238"/>
      <c r="K202" s="238"/>
      <c r="L202" s="243"/>
      <c r="M202" s="244"/>
      <c r="N202" s="245"/>
      <c r="O202" s="245"/>
      <c r="P202" s="245"/>
      <c r="Q202" s="245"/>
      <c r="R202" s="245"/>
      <c r="S202" s="245"/>
      <c r="T202" s="246"/>
      <c r="AT202" s="247" t="s">
        <v>152</v>
      </c>
      <c r="AU202" s="247" t="s">
        <v>87</v>
      </c>
      <c r="AV202" s="16" t="s">
        <v>148</v>
      </c>
      <c r="AW202" s="16" t="s">
        <v>34</v>
      </c>
      <c r="AX202" s="16" t="s">
        <v>85</v>
      </c>
      <c r="AY202" s="247" t="s">
        <v>141</v>
      </c>
    </row>
    <row r="203" spans="1:65" s="2" customFormat="1" ht="24.2" customHeight="1">
      <c r="A203" s="35"/>
      <c r="B203" s="36"/>
      <c r="C203" s="187" t="s">
        <v>242</v>
      </c>
      <c r="D203" s="187" t="s">
        <v>143</v>
      </c>
      <c r="E203" s="188" t="s">
        <v>893</v>
      </c>
      <c r="F203" s="189" t="s">
        <v>894</v>
      </c>
      <c r="G203" s="190" t="s">
        <v>146</v>
      </c>
      <c r="H203" s="191">
        <v>33.35</v>
      </c>
      <c r="I203" s="192"/>
      <c r="J203" s="193">
        <f>ROUND(I203*H203,2)</f>
        <v>0</v>
      </c>
      <c r="K203" s="189" t="s">
        <v>147</v>
      </c>
      <c r="L203" s="40"/>
      <c r="M203" s="194" t="s">
        <v>1</v>
      </c>
      <c r="N203" s="195" t="s">
        <v>42</v>
      </c>
      <c r="O203" s="72"/>
      <c r="P203" s="196">
        <f>O203*H203</f>
        <v>0</v>
      </c>
      <c r="Q203" s="196">
        <v>0</v>
      </c>
      <c r="R203" s="196">
        <f>Q203*H203</f>
        <v>0</v>
      </c>
      <c r="S203" s="196">
        <v>0</v>
      </c>
      <c r="T203" s="197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198" t="s">
        <v>148</v>
      </c>
      <c r="AT203" s="198" t="s">
        <v>143</v>
      </c>
      <c r="AU203" s="198" t="s">
        <v>87</v>
      </c>
      <c r="AY203" s="18" t="s">
        <v>141</v>
      </c>
      <c r="BE203" s="199">
        <f>IF(N203="základní",J203,0)</f>
        <v>0</v>
      </c>
      <c r="BF203" s="199">
        <f>IF(N203="snížená",J203,0)</f>
        <v>0</v>
      </c>
      <c r="BG203" s="199">
        <f>IF(N203="zákl. přenesená",J203,0)</f>
        <v>0</v>
      </c>
      <c r="BH203" s="199">
        <f>IF(N203="sníž. přenesená",J203,0)</f>
        <v>0</v>
      </c>
      <c r="BI203" s="199">
        <f>IF(N203="nulová",J203,0)</f>
        <v>0</v>
      </c>
      <c r="BJ203" s="18" t="s">
        <v>85</v>
      </c>
      <c r="BK203" s="199">
        <f>ROUND(I203*H203,2)</f>
        <v>0</v>
      </c>
      <c r="BL203" s="18" t="s">
        <v>148</v>
      </c>
      <c r="BM203" s="198" t="s">
        <v>895</v>
      </c>
    </row>
    <row r="204" spans="1:65" s="2" customFormat="1" ht="19.5">
      <c r="A204" s="35"/>
      <c r="B204" s="36"/>
      <c r="C204" s="37"/>
      <c r="D204" s="200" t="s">
        <v>150</v>
      </c>
      <c r="E204" s="37"/>
      <c r="F204" s="201" t="s">
        <v>896</v>
      </c>
      <c r="G204" s="37"/>
      <c r="H204" s="37"/>
      <c r="I204" s="202"/>
      <c r="J204" s="37"/>
      <c r="K204" s="37"/>
      <c r="L204" s="40"/>
      <c r="M204" s="203"/>
      <c r="N204" s="204"/>
      <c r="O204" s="72"/>
      <c r="P204" s="72"/>
      <c r="Q204" s="72"/>
      <c r="R204" s="72"/>
      <c r="S204" s="72"/>
      <c r="T204" s="73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T204" s="18" t="s">
        <v>150</v>
      </c>
      <c r="AU204" s="18" t="s">
        <v>87</v>
      </c>
    </row>
    <row r="205" spans="1:65" s="13" customFormat="1" ht="11.25">
      <c r="B205" s="205"/>
      <c r="C205" s="206"/>
      <c r="D205" s="200" t="s">
        <v>152</v>
      </c>
      <c r="E205" s="207" t="s">
        <v>1</v>
      </c>
      <c r="F205" s="208" t="s">
        <v>587</v>
      </c>
      <c r="G205" s="206"/>
      <c r="H205" s="207" t="s">
        <v>1</v>
      </c>
      <c r="I205" s="209"/>
      <c r="J205" s="206"/>
      <c r="K205" s="206"/>
      <c r="L205" s="210"/>
      <c r="M205" s="211"/>
      <c r="N205" s="212"/>
      <c r="O205" s="212"/>
      <c r="P205" s="212"/>
      <c r="Q205" s="212"/>
      <c r="R205" s="212"/>
      <c r="S205" s="212"/>
      <c r="T205" s="213"/>
      <c r="AT205" s="214" t="s">
        <v>152</v>
      </c>
      <c r="AU205" s="214" t="s">
        <v>87</v>
      </c>
      <c r="AV205" s="13" t="s">
        <v>85</v>
      </c>
      <c r="AW205" s="13" t="s">
        <v>34</v>
      </c>
      <c r="AX205" s="13" t="s">
        <v>77</v>
      </c>
      <c r="AY205" s="214" t="s">
        <v>141</v>
      </c>
    </row>
    <row r="206" spans="1:65" s="14" customFormat="1" ht="11.25">
      <c r="B206" s="215"/>
      <c r="C206" s="216"/>
      <c r="D206" s="200" t="s">
        <v>152</v>
      </c>
      <c r="E206" s="217" t="s">
        <v>1</v>
      </c>
      <c r="F206" s="218" t="s">
        <v>892</v>
      </c>
      <c r="G206" s="216"/>
      <c r="H206" s="219">
        <v>33.35</v>
      </c>
      <c r="I206" s="220"/>
      <c r="J206" s="216"/>
      <c r="K206" s="216"/>
      <c r="L206" s="221"/>
      <c r="M206" s="222"/>
      <c r="N206" s="223"/>
      <c r="O206" s="223"/>
      <c r="P206" s="223"/>
      <c r="Q206" s="223"/>
      <c r="R206" s="223"/>
      <c r="S206" s="223"/>
      <c r="T206" s="224"/>
      <c r="AT206" s="225" t="s">
        <v>152</v>
      </c>
      <c r="AU206" s="225" t="s">
        <v>87</v>
      </c>
      <c r="AV206" s="14" t="s">
        <v>87</v>
      </c>
      <c r="AW206" s="14" t="s">
        <v>34</v>
      </c>
      <c r="AX206" s="14" t="s">
        <v>77</v>
      </c>
      <c r="AY206" s="225" t="s">
        <v>141</v>
      </c>
    </row>
    <row r="207" spans="1:65" s="16" customFormat="1" ht="11.25">
      <c r="B207" s="237"/>
      <c r="C207" s="238"/>
      <c r="D207" s="200" t="s">
        <v>152</v>
      </c>
      <c r="E207" s="239" t="s">
        <v>1</v>
      </c>
      <c r="F207" s="240" t="s">
        <v>174</v>
      </c>
      <c r="G207" s="238"/>
      <c r="H207" s="241">
        <v>33.35</v>
      </c>
      <c r="I207" s="242"/>
      <c r="J207" s="238"/>
      <c r="K207" s="238"/>
      <c r="L207" s="243"/>
      <c r="M207" s="244"/>
      <c r="N207" s="245"/>
      <c r="O207" s="245"/>
      <c r="P207" s="245"/>
      <c r="Q207" s="245"/>
      <c r="R207" s="245"/>
      <c r="S207" s="245"/>
      <c r="T207" s="246"/>
      <c r="AT207" s="247" t="s">
        <v>152</v>
      </c>
      <c r="AU207" s="247" t="s">
        <v>87</v>
      </c>
      <c r="AV207" s="16" t="s">
        <v>148</v>
      </c>
      <c r="AW207" s="16" t="s">
        <v>34</v>
      </c>
      <c r="AX207" s="16" t="s">
        <v>85</v>
      </c>
      <c r="AY207" s="247" t="s">
        <v>141</v>
      </c>
    </row>
    <row r="208" spans="1:65" s="2" customFormat="1" ht="24.2" customHeight="1">
      <c r="A208" s="35"/>
      <c r="B208" s="36"/>
      <c r="C208" s="187" t="s">
        <v>247</v>
      </c>
      <c r="D208" s="187" t="s">
        <v>143</v>
      </c>
      <c r="E208" s="188" t="s">
        <v>897</v>
      </c>
      <c r="F208" s="189" t="s">
        <v>898</v>
      </c>
      <c r="G208" s="190" t="s">
        <v>146</v>
      </c>
      <c r="H208" s="191">
        <v>45.713000000000001</v>
      </c>
      <c r="I208" s="192"/>
      <c r="J208" s="193">
        <f>ROUND(I208*H208,2)</f>
        <v>0</v>
      </c>
      <c r="K208" s="189" t="s">
        <v>147</v>
      </c>
      <c r="L208" s="40"/>
      <c r="M208" s="194" t="s">
        <v>1</v>
      </c>
      <c r="N208" s="195" t="s">
        <v>42</v>
      </c>
      <c r="O208" s="72"/>
      <c r="P208" s="196">
        <f>O208*H208</f>
        <v>0</v>
      </c>
      <c r="Q208" s="196">
        <v>0</v>
      </c>
      <c r="R208" s="196">
        <f>Q208*H208</f>
        <v>0</v>
      </c>
      <c r="S208" s="196">
        <v>0</v>
      </c>
      <c r="T208" s="197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198" t="s">
        <v>148</v>
      </c>
      <c r="AT208" s="198" t="s">
        <v>143</v>
      </c>
      <c r="AU208" s="198" t="s">
        <v>87</v>
      </c>
      <c r="AY208" s="18" t="s">
        <v>141</v>
      </c>
      <c r="BE208" s="199">
        <f>IF(N208="základní",J208,0)</f>
        <v>0</v>
      </c>
      <c r="BF208" s="199">
        <f>IF(N208="snížená",J208,0)</f>
        <v>0</v>
      </c>
      <c r="BG208" s="199">
        <f>IF(N208="zákl. přenesená",J208,0)</f>
        <v>0</v>
      </c>
      <c r="BH208" s="199">
        <f>IF(N208="sníž. přenesená",J208,0)</f>
        <v>0</v>
      </c>
      <c r="BI208" s="199">
        <f>IF(N208="nulová",J208,0)</f>
        <v>0</v>
      </c>
      <c r="BJ208" s="18" t="s">
        <v>85</v>
      </c>
      <c r="BK208" s="199">
        <f>ROUND(I208*H208,2)</f>
        <v>0</v>
      </c>
      <c r="BL208" s="18" t="s">
        <v>148</v>
      </c>
      <c r="BM208" s="198" t="s">
        <v>899</v>
      </c>
    </row>
    <row r="209" spans="1:65" s="2" customFormat="1" ht="19.5">
      <c r="A209" s="35"/>
      <c r="B209" s="36"/>
      <c r="C209" s="37"/>
      <c r="D209" s="200" t="s">
        <v>150</v>
      </c>
      <c r="E209" s="37"/>
      <c r="F209" s="201" t="s">
        <v>900</v>
      </c>
      <c r="G209" s="37"/>
      <c r="H209" s="37"/>
      <c r="I209" s="202"/>
      <c r="J209" s="37"/>
      <c r="K209" s="37"/>
      <c r="L209" s="40"/>
      <c r="M209" s="203"/>
      <c r="N209" s="204"/>
      <c r="O209" s="72"/>
      <c r="P209" s="72"/>
      <c r="Q209" s="72"/>
      <c r="R209" s="72"/>
      <c r="S209" s="72"/>
      <c r="T209" s="73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T209" s="18" t="s">
        <v>150</v>
      </c>
      <c r="AU209" s="18" t="s">
        <v>87</v>
      </c>
    </row>
    <row r="210" spans="1:65" s="13" customFormat="1" ht="11.25">
      <c r="B210" s="205"/>
      <c r="C210" s="206"/>
      <c r="D210" s="200" t="s">
        <v>152</v>
      </c>
      <c r="E210" s="207" t="s">
        <v>1</v>
      </c>
      <c r="F210" s="208" t="s">
        <v>587</v>
      </c>
      <c r="G210" s="206"/>
      <c r="H210" s="207" t="s">
        <v>1</v>
      </c>
      <c r="I210" s="209"/>
      <c r="J210" s="206"/>
      <c r="K210" s="206"/>
      <c r="L210" s="210"/>
      <c r="M210" s="211"/>
      <c r="N210" s="212"/>
      <c r="O210" s="212"/>
      <c r="P210" s="212"/>
      <c r="Q210" s="212"/>
      <c r="R210" s="212"/>
      <c r="S210" s="212"/>
      <c r="T210" s="213"/>
      <c r="AT210" s="214" t="s">
        <v>152</v>
      </c>
      <c r="AU210" s="214" t="s">
        <v>87</v>
      </c>
      <c r="AV210" s="13" t="s">
        <v>85</v>
      </c>
      <c r="AW210" s="13" t="s">
        <v>34</v>
      </c>
      <c r="AX210" s="13" t="s">
        <v>77</v>
      </c>
      <c r="AY210" s="214" t="s">
        <v>141</v>
      </c>
    </row>
    <row r="211" spans="1:65" s="13" customFormat="1" ht="11.25">
      <c r="B211" s="205"/>
      <c r="C211" s="206"/>
      <c r="D211" s="200" t="s">
        <v>152</v>
      </c>
      <c r="E211" s="207" t="s">
        <v>1</v>
      </c>
      <c r="F211" s="208" t="s">
        <v>880</v>
      </c>
      <c r="G211" s="206"/>
      <c r="H211" s="207" t="s">
        <v>1</v>
      </c>
      <c r="I211" s="209"/>
      <c r="J211" s="206"/>
      <c r="K211" s="206"/>
      <c r="L211" s="210"/>
      <c r="M211" s="211"/>
      <c r="N211" s="212"/>
      <c r="O211" s="212"/>
      <c r="P211" s="212"/>
      <c r="Q211" s="212"/>
      <c r="R211" s="212"/>
      <c r="S211" s="212"/>
      <c r="T211" s="213"/>
      <c r="AT211" s="214" t="s">
        <v>152</v>
      </c>
      <c r="AU211" s="214" t="s">
        <v>87</v>
      </c>
      <c r="AV211" s="13" t="s">
        <v>85</v>
      </c>
      <c r="AW211" s="13" t="s">
        <v>34</v>
      </c>
      <c r="AX211" s="13" t="s">
        <v>77</v>
      </c>
      <c r="AY211" s="214" t="s">
        <v>141</v>
      </c>
    </row>
    <row r="212" spans="1:65" s="14" customFormat="1" ht="11.25">
      <c r="B212" s="215"/>
      <c r="C212" s="216"/>
      <c r="D212" s="200" t="s">
        <v>152</v>
      </c>
      <c r="E212" s="217" t="s">
        <v>1</v>
      </c>
      <c r="F212" s="218" t="s">
        <v>892</v>
      </c>
      <c r="G212" s="216"/>
      <c r="H212" s="219">
        <v>33.35</v>
      </c>
      <c r="I212" s="220"/>
      <c r="J212" s="216"/>
      <c r="K212" s="216"/>
      <c r="L212" s="221"/>
      <c r="M212" s="222"/>
      <c r="N212" s="223"/>
      <c r="O212" s="223"/>
      <c r="P212" s="223"/>
      <c r="Q212" s="223"/>
      <c r="R212" s="223"/>
      <c r="S212" s="223"/>
      <c r="T212" s="224"/>
      <c r="AT212" s="225" t="s">
        <v>152</v>
      </c>
      <c r="AU212" s="225" t="s">
        <v>87</v>
      </c>
      <c r="AV212" s="14" t="s">
        <v>87</v>
      </c>
      <c r="AW212" s="14" t="s">
        <v>34</v>
      </c>
      <c r="AX212" s="14" t="s">
        <v>77</v>
      </c>
      <c r="AY212" s="225" t="s">
        <v>141</v>
      </c>
    </row>
    <row r="213" spans="1:65" s="13" customFormat="1" ht="11.25">
      <c r="B213" s="205"/>
      <c r="C213" s="206"/>
      <c r="D213" s="200" t="s">
        <v>152</v>
      </c>
      <c r="E213" s="207" t="s">
        <v>1</v>
      </c>
      <c r="F213" s="208" t="s">
        <v>172</v>
      </c>
      <c r="G213" s="206"/>
      <c r="H213" s="207" t="s">
        <v>1</v>
      </c>
      <c r="I213" s="209"/>
      <c r="J213" s="206"/>
      <c r="K213" s="206"/>
      <c r="L213" s="210"/>
      <c r="M213" s="211"/>
      <c r="N213" s="212"/>
      <c r="O213" s="212"/>
      <c r="P213" s="212"/>
      <c r="Q213" s="212"/>
      <c r="R213" s="212"/>
      <c r="S213" s="212"/>
      <c r="T213" s="213"/>
      <c r="AT213" s="214" t="s">
        <v>152</v>
      </c>
      <c r="AU213" s="214" t="s">
        <v>87</v>
      </c>
      <c r="AV213" s="13" t="s">
        <v>85</v>
      </c>
      <c r="AW213" s="13" t="s">
        <v>34</v>
      </c>
      <c r="AX213" s="13" t="s">
        <v>77</v>
      </c>
      <c r="AY213" s="214" t="s">
        <v>141</v>
      </c>
    </row>
    <row r="214" spans="1:65" s="14" customFormat="1" ht="11.25">
      <c r="B214" s="215"/>
      <c r="C214" s="216"/>
      <c r="D214" s="200" t="s">
        <v>152</v>
      </c>
      <c r="E214" s="217" t="s">
        <v>1</v>
      </c>
      <c r="F214" s="218" t="s">
        <v>850</v>
      </c>
      <c r="G214" s="216"/>
      <c r="H214" s="219">
        <v>9.7750000000000004</v>
      </c>
      <c r="I214" s="220"/>
      <c r="J214" s="216"/>
      <c r="K214" s="216"/>
      <c r="L214" s="221"/>
      <c r="M214" s="222"/>
      <c r="N214" s="223"/>
      <c r="O214" s="223"/>
      <c r="P214" s="223"/>
      <c r="Q214" s="223"/>
      <c r="R214" s="223"/>
      <c r="S214" s="223"/>
      <c r="T214" s="224"/>
      <c r="AT214" s="225" t="s">
        <v>152</v>
      </c>
      <c r="AU214" s="225" t="s">
        <v>87</v>
      </c>
      <c r="AV214" s="14" t="s">
        <v>87</v>
      </c>
      <c r="AW214" s="14" t="s">
        <v>34</v>
      </c>
      <c r="AX214" s="14" t="s">
        <v>77</v>
      </c>
      <c r="AY214" s="225" t="s">
        <v>141</v>
      </c>
    </row>
    <row r="215" spans="1:65" s="13" customFormat="1" ht="11.25">
      <c r="B215" s="205"/>
      <c r="C215" s="206"/>
      <c r="D215" s="200" t="s">
        <v>152</v>
      </c>
      <c r="E215" s="207" t="s">
        <v>1</v>
      </c>
      <c r="F215" s="208" t="s">
        <v>851</v>
      </c>
      <c r="G215" s="206"/>
      <c r="H215" s="207" t="s">
        <v>1</v>
      </c>
      <c r="I215" s="209"/>
      <c r="J215" s="206"/>
      <c r="K215" s="206"/>
      <c r="L215" s="210"/>
      <c r="M215" s="211"/>
      <c r="N215" s="212"/>
      <c r="O215" s="212"/>
      <c r="P215" s="212"/>
      <c r="Q215" s="212"/>
      <c r="R215" s="212"/>
      <c r="S215" s="212"/>
      <c r="T215" s="213"/>
      <c r="AT215" s="214" t="s">
        <v>152</v>
      </c>
      <c r="AU215" s="214" t="s">
        <v>87</v>
      </c>
      <c r="AV215" s="13" t="s">
        <v>85</v>
      </c>
      <c r="AW215" s="13" t="s">
        <v>34</v>
      </c>
      <c r="AX215" s="13" t="s">
        <v>77</v>
      </c>
      <c r="AY215" s="214" t="s">
        <v>141</v>
      </c>
    </row>
    <row r="216" spans="1:65" s="14" customFormat="1" ht="11.25">
      <c r="B216" s="215"/>
      <c r="C216" s="216"/>
      <c r="D216" s="200" t="s">
        <v>152</v>
      </c>
      <c r="E216" s="217" t="s">
        <v>1</v>
      </c>
      <c r="F216" s="218" t="s">
        <v>852</v>
      </c>
      <c r="G216" s="216"/>
      <c r="H216" s="219">
        <v>2.5880000000000001</v>
      </c>
      <c r="I216" s="220"/>
      <c r="J216" s="216"/>
      <c r="K216" s="216"/>
      <c r="L216" s="221"/>
      <c r="M216" s="222"/>
      <c r="N216" s="223"/>
      <c r="O216" s="223"/>
      <c r="P216" s="223"/>
      <c r="Q216" s="223"/>
      <c r="R216" s="223"/>
      <c r="S216" s="223"/>
      <c r="T216" s="224"/>
      <c r="AT216" s="225" t="s">
        <v>152</v>
      </c>
      <c r="AU216" s="225" t="s">
        <v>87</v>
      </c>
      <c r="AV216" s="14" t="s">
        <v>87</v>
      </c>
      <c r="AW216" s="14" t="s">
        <v>34</v>
      </c>
      <c r="AX216" s="14" t="s">
        <v>77</v>
      </c>
      <c r="AY216" s="225" t="s">
        <v>141</v>
      </c>
    </row>
    <row r="217" spans="1:65" s="16" customFormat="1" ht="11.25">
      <c r="B217" s="237"/>
      <c r="C217" s="238"/>
      <c r="D217" s="200" t="s">
        <v>152</v>
      </c>
      <c r="E217" s="239" t="s">
        <v>1</v>
      </c>
      <c r="F217" s="240" t="s">
        <v>174</v>
      </c>
      <c r="G217" s="238"/>
      <c r="H217" s="241">
        <v>45.713000000000001</v>
      </c>
      <c r="I217" s="242"/>
      <c r="J217" s="238"/>
      <c r="K217" s="238"/>
      <c r="L217" s="243"/>
      <c r="M217" s="244"/>
      <c r="N217" s="245"/>
      <c r="O217" s="245"/>
      <c r="P217" s="245"/>
      <c r="Q217" s="245"/>
      <c r="R217" s="245"/>
      <c r="S217" s="245"/>
      <c r="T217" s="246"/>
      <c r="AT217" s="247" t="s">
        <v>152</v>
      </c>
      <c r="AU217" s="247" t="s">
        <v>87</v>
      </c>
      <c r="AV217" s="16" t="s">
        <v>148</v>
      </c>
      <c r="AW217" s="16" t="s">
        <v>34</v>
      </c>
      <c r="AX217" s="16" t="s">
        <v>85</v>
      </c>
      <c r="AY217" s="247" t="s">
        <v>141</v>
      </c>
    </row>
    <row r="218" spans="1:65" s="2" customFormat="1" ht="16.5" customHeight="1">
      <c r="A218" s="35"/>
      <c r="B218" s="36"/>
      <c r="C218" s="248" t="s">
        <v>253</v>
      </c>
      <c r="D218" s="248" t="s">
        <v>248</v>
      </c>
      <c r="E218" s="249" t="s">
        <v>901</v>
      </c>
      <c r="F218" s="250" t="s">
        <v>902</v>
      </c>
      <c r="G218" s="251" t="s">
        <v>903</v>
      </c>
      <c r="H218" s="252">
        <v>1.151</v>
      </c>
      <c r="I218" s="253"/>
      <c r="J218" s="254">
        <f>ROUND(I218*H218,2)</f>
        <v>0</v>
      </c>
      <c r="K218" s="250" t="s">
        <v>147</v>
      </c>
      <c r="L218" s="255"/>
      <c r="M218" s="256" t="s">
        <v>1</v>
      </c>
      <c r="N218" s="257" t="s">
        <v>42</v>
      </c>
      <c r="O218" s="72"/>
      <c r="P218" s="196">
        <f>O218*H218</f>
        <v>0</v>
      </c>
      <c r="Q218" s="196">
        <v>1E-3</v>
      </c>
      <c r="R218" s="196">
        <f>Q218*H218</f>
        <v>1.1510000000000001E-3</v>
      </c>
      <c r="S218" s="196">
        <v>0</v>
      </c>
      <c r="T218" s="197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198" t="s">
        <v>200</v>
      </c>
      <c r="AT218" s="198" t="s">
        <v>248</v>
      </c>
      <c r="AU218" s="198" t="s">
        <v>87</v>
      </c>
      <c r="AY218" s="18" t="s">
        <v>141</v>
      </c>
      <c r="BE218" s="199">
        <f>IF(N218="základní",J218,0)</f>
        <v>0</v>
      </c>
      <c r="BF218" s="199">
        <f>IF(N218="snížená",J218,0)</f>
        <v>0</v>
      </c>
      <c r="BG218" s="199">
        <f>IF(N218="zákl. přenesená",J218,0)</f>
        <v>0</v>
      </c>
      <c r="BH218" s="199">
        <f>IF(N218="sníž. přenesená",J218,0)</f>
        <v>0</v>
      </c>
      <c r="BI218" s="199">
        <f>IF(N218="nulová",J218,0)</f>
        <v>0</v>
      </c>
      <c r="BJ218" s="18" t="s">
        <v>85</v>
      </c>
      <c r="BK218" s="199">
        <f>ROUND(I218*H218,2)</f>
        <v>0</v>
      </c>
      <c r="BL218" s="18" t="s">
        <v>148</v>
      </c>
      <c r="BM218" s="198" t="s">
        <v>904</v>
      </c>
    </row>
    <row r="219" spans="1:65" s="2" customFormat="1" ht="11.25">
      <c r="A219" s="35"/>
      <c r="B219" s="36"/>
      <c r="C219" s="37"/>
      <c r="D219" s="200" t="s">
        <v>150</v>
      </c>
      <c r="E219" s="37"/>
      <c r="F219" s="201" t="s">
        <v>902</v>
      </c>
      <c r="G219" s="37"/>
      <c r="H219" s="37"/>
      <c r="I219" s="202"/>
      <c r="J219" s="37"/>
      <c r="K219" s="37"/>
      <c r="L219" s="40"/>
      <c r="M219" s="203"/>
      <c r="N219" s="204"/>
      <c r="O219" s="72"/>
      <c r="P219" s="72"/>
      <c r="Q219" s="72"/>
      <c r="R219" s="72"/>
      <c r="S219" s="72"/>
      <c r="T219" s="73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T219" s="18" t="s">
        <v>150</v>
      </c>
      <c r="AU219" s="18" t="s">
        <v>87</v>
      </c>
    </row>
    <row r="220" spans="1:65" s="13" customFormat="1" ht="11.25">
      <c r="B220" s="205"/>
      <c r="C220" s="206"/>
      <c r="D220" s="200" t="s">
        <v>152</v>
      </c>
      <c r="E220" s="207" t="s">
        <v>1</v>
      </c>
      <c r="F220" s="208" t="s">
        <v>587</v>
      </c>
      <c r="G220" s="206"/>
      <c r="H220" s="207" t="s">
        <v>1</v>
      </c>
      <c r="I220" s="209"/>
      <c r="J220" s="206"/>
      <c r="K220" s="206"/>
      <c r="L220" s="210"/>
      <c r="M220" s="211"/>
      <c r="N220" s="212"/>
      <c r="O220" s="212"/>
      <c r="P220" s="212"/>
      <c r="Q220" s="212"/>
      <c r="R220" s="212"/>
      <c r="S220" s="212"/>
      <c r="T220" s="213"/>
      <c r="AT220" s="214" t="s">
        <v>152</v>
      </c>
      <c r="AU220" s="214" t="s">
        <v>87</v>
      </c>
      <c r="AV220" s="13" t="s">
        <v>85</v>
      </c>
      <c r="AW220" s="13" t="s">
        <v>34</v>
      </c>
      <c r="AX220" s="13" t="s">
        <v>77</v>
      </c>
      <c r="AY220" s="214" t="s">
        <v>141</v>
      </c>
    </row>
    <row r="221" spans="1:65" s="14" customFormat="1" ht="11.25">
      <c r="B221" s="215"/>
      <c r="C221" s="216"/>
      <c r="D221" s="200" t="s">
        <v>152</v>
      </c>
      <c r="E221" s="217" t="s">
        <v>1</v>
      </c>
      <c r="F221" s="218" t="s">
        <v>905</v>
      </c>
      <c r="G221" s="216"/>
      <c r="H221" s="219">
        <v>1.0009999999999999</v>
      </c>
      <c r="I221" s="220"/>
      <c r="J221" s="216"/>
      <c r="K221" s="216"/>
      <c r="L221" s="221"/>
      <c r="M221" s="222"/>
      <c r="N221" s="223"/>
      <c r="O221" s="223"/>
      <c r="P221" s="223"/>
      <c r="Q221" s="223"/>
      <c r="R221" s="223"/>
      <c r="S221" s="223"/>
      <c r="T221" s="224"/>
      <c r="AT221" s="225" t="s">
        <v>152</v>
      </c>
      <c r="AU221" s="225" t="s">
        <v>87</v>
      </c>
      <c r="AV221" s="14" t="s">
        <v>87</v>
      </c>
      <c r="AW221" s="14" t="s">
        <v>34</v>
      </c>
      <c r="AX221" s="14" t="s">
        <v>77</v>
      </c>
      <c r="AY221" s="225" t="s">
        <v>141</v>
      </c>
    </row>
    <row r="222" spans="1:65" s="16" customFormat="1" ht="11.25">
      <c r="B222" s="237"/>
      <c r="C222" s="238"/>
      <c r="D222" s="200" t="s">
        <v>152</v>
      </c>
      <c r="E222" s="239" t="s">
        <v>1</v>
      </c>
      <c r="F222" s="240" t="s">
        <v>174</v>
      </c>
      <c r="G222" s="238"/>
      <c r="H222" s="241">
        <v>1.0009999999999999</v>
      </c>
      <c r="I222" s="242"/>
      <c r="J222" s="238"/>
      <c r="K222" s="238"/>
      <c r="L222" s="243"/>
      <c r="M222" s="244"/>
      <c r="N222" s="245"/>
      <c r="O222" s="245"/>
      <c r="P222" s="245"/>
      <c r="Q222" s="245"/>
      <c r="R222" s="245"/>
      <c r="S222" s="245"/>
      <c r="T222" s="246"/>
      <c r="AT222" s="247" t="s">
        <v>152</v>
      </c>
      <c r="AU222" s="247" t="s">
        <v>87</v>
      </c>
      <c r="AV222" s="16" t="s">
        <v>148</v>
      </c>
      <c r="AW222" s="16" t="s">
        <v>34</v>
      </c>
      <c r="AX222" s="16" t="s">
        <v>77</v>
      </c>
      <c r="AY222" s="247" t="s">
        <v>141</v>
      </c>
    </row>
    <row r="223" spans="1:65" s="14" customFormat="1" ht="11.25">
      <c r="B223" s="215"/>
      <c r="C223" s="216"/>
      <c r="D223" s="200" t="s">
        <v>152</v>
      </c>
      <c r="E223" s="217" t="s">
        <v>1</v>
      </c>
      <c r="F223" s="218" t="s">
        <v>906</v>
      </c>
      <c r="G223" s="216"/>
      <c r="H223" s="219">
        <v>1.151</v>
      </c>
      <c r="I223" s="220"/>
      <c r="J223" s="216"/>
      <c r="K223" s="216"/>
      <c r="L223" s="221"/>
      <c r="M223" s="222"/>
      <c r="N223" s="223"/>
      <c r="O223" s="223"/>
      <c r="P223" s="223"/>
      <c r="Q223" s="223"/>
      <c r="R223" s="223"/>
      <c r="S223" s="223"/>
      <c r="T223" s="224"/>
      <c r="AT223" s="225" t="s">
        <v>152</v>
      </c>
      <c r="AU223" s="225" t="s">
        <v>87</v>
      </c>
      <c r="AV223" s="14" t="s">
        <v>87</v>
      </c>
      <c r="AW223" s="14" t="s">
        <v>34</v>
      </c>
      <c r="AX223" s="14" t="s">
        <v>77</v>
      </c>
      <c r="AY223" s="225" t="s">
        <v>141</v>
      </c>
    </row>
    <row r="224" spans="1:65" s="16" customFormat="1" ht="11.25">
      <c r="B224" s="237"/>
      <c r="C224" s="238"/>
      <c r="D224" s="200" t="s">
        <v>152</v>
      </c>
      <c r="E224" s="239" t="s">
        <v>1</v>
      </c>
      <c r="F224" s="240" t="s">
        <v>174</v>
      </c>
      <c r="G224" s="238"/>
      <c r="H224" s="241">
        <v>1.151</v>
      </c>
      <c r="I224" s="242"/>
      <c r="J224" s="238"/>
      <c r="K224" s="238"/>
      <c r="L224" s="243"/>
      <c r="M224" s="244"/>
      <c r="N224" s="245"/>
      <c r="O224" s="245"/>
      <c r="P224" s="245"/>
      <c r="Q224" s="245"/>
      <c r="R224" s="245"/>
      <c r="S224" s="245"/>
      <c r="T224" s="246"/>
      <c r="AT224" s="247" t="s">
        <v>152</v>
      </c>
      <c r="AU224" s="247" t="s">
        <v>87</v>
      </c>
      <c r="AV224" s="16" t="s">
        <v>148</v>
      </c>
      <c r="AW224" s="16" t="s">
        <v>34</v>
      </c>
      <c r="AX224" s="16" t="s">
        <v>85</v>
      </c>
      <c r="AY224" s="247" t="s">
        <v>141</v>
      </c>
    </row>
    <row r="225" spans="1:65" s="2" customFormat="1" ht="24.2" customHeight="1">
      <c r="A225" s="35"/>
      <c r="B225" s="36"/>
      <c r="C225" s="187" t="s">
        <v>259</v>
      </c>
      <c r="D225" s="187" t="s">
        <v>143</v>
      </c>
      <c r="E225" s="188" t="s">
        <v>907</v>
      </c>
      <c r="F225" s="189" t="s">
        <v>908</v>
      </c>
      <c r="G225" s="190" t="s">
        <v>336</v>
      </c>
      <c r="H225" s="191">
        <v>51.75</v>
      </c>
      <c r="I225" s="192"/>
      <c r="J225" s="193">
        <f>ROUND(I225*H225,2)</f>
        <v>0</v>
      </c>
      <c r="K225" s="189" t="s">
        <v>147</v>
      </c>
      <c r="L225" s="40"/>
      <c r="M225" s="194" t="s">
        <v>1</v>
      </c>
      <c r="N225" s="195" t="s">
        <v>42</v>
      </c>
      <c r="O225" s="72"/>
      <c r="P225" s="196">
        <f>O225*H225</f>
        <v>0</v>
      </c>
      <c r="Q225" s="196">
        <v>0</v>
      </c>
      <c r="R225" s="196">
        <f>Q225*H225</f>
        <v>0</v>
      </c>
      <c r="S225" s="196">
        <v>0</v>
      </c>
      <c r="T225" s="197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198" t="s">
        <v>148</v>
      </c>
      <c r="AT225" s="198" t="s">
        <v>143</v>
      </c>
      <c r="AU225" s="198" t="s">
        <v>87</v>
      </c>
      <c r="AY225" s="18" t="s">
        <v>141</v>
      </c>
      <c r="BE225" s="199">
        <f>IF(N225="základní",J225,0)</f>
        <v>0</v>
      </c>
      <c r="BF225" s="199">
        <f>IF(N225="snížená",J225,0)</f>
        <v>0</v>
      </c>
      <c r="BG225" s="199">
        <f>IF(N225="zákl. přenesená",J225,0)</f>
        <v>0</v>
      </c>
      <c r="BH225" s="199">
        <f>IF(N225="sníž. přenesená",J225,0)</f>
        <v>0</v>
      </c>
      <c r="BI225" s="199">
        <f>IF(N225="nulová",J225,0)</f>
        <v>0</v>
      </c>
      <c r="BJ225" s="18" t="s">
        <v>85</v>
      </c>
      <c r="BK225" s="199">
        <f>ROUND(I225*H225,2)</f>
        <v>0</v>
      </c>
      <c r="BL225" s="18" t="s">
        <v>148</v>
      </c>
      <c r="BM225" s="198" t="s">
        <v>909</v>
      </c>
    </row>
    <row r="226" spans="1:65" s="2" customFormat="1" ht="19.5">
      <c r="A226" s="35"/>
      <c r="B226" s="36"/>
      <c r="C226" s="37"/>
      <c r="D226" s="200" t="s">
        <v>150</v>
      </c>
      <c r="E226" s="37"/>
      <c r="F226" s="201" t="s">
        <v>910</v>
      </c>
      <c r="G226" s="37"/>
      <c r="H226" s="37"/>
      <c r="I226" s="202"/>
      <c r="J226" s="37"/>
      <c r="K226" s="37"/>
      <c r="L226" s="40"/>
      <c r="M226" s="203"/>
      <c r="N226" s="204"/>
      <c r="O226" s="72"/>
      <c r="P226" s="72"/>
      <c r="Q226" s="72"/>
      <c r="R226" s="72"/>
      <c r="S226" s="72"/>
      <c r="T226" s="73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18" t="s">
        <v>150</v>
      </c>
      <c r="AU226" s="18" t="s">
        <v>87</v>
      </c>
    </row>
    <row r="227" spans="1:65" s="13" customFormat="1" ht="11.25">
      <c r="B227" s="205"/>
      <c r="C227" s="206"/>
      <c r="D227" s="200" t="s">
        <v>152</v>
      </c>
      <c r="E227" s="207" t="s">
        <v>1</v>
      </c>
      <c r="F227" s="208" t="s">
        <v>587</v>
      </c>
      <c r="G227" s="206"/>
      <c r="H227" s="207" t="s">
        <v>1</v>
      </c>
      <c r="I227" s="209"/>
      <c r="J227" s="206"/>
      <c r="K227" s="206"/>
      <c r="L227" s="210"/>
      <c r="M227" s="211"/>
      <c r="N227" s="212"/>
      <c r="O227" s="212"/>
      <c r="P227" s="212"/>
      <c r="Q227" s="212"/>
      <c r="R227" s="212"/>
      <c r="S227" s="212"/>
      <c r="T227" s="213"/>
      <c r="AT227" s="214" t="s">
        <v>152</v>
      </c>
      <c r="AU227" s="214" t="s">
        <v>87</v>
      </c>
      <c r="AV227" s="13" t="s">
        <v>85</v>
      </c>
      <c r="AW227" s="13" t="s">
        <v>34</v>
      </c>
      <c r="AX227" s="13" t="s">
        <v>77</v>
      </c>
      <c r="AY227" s="214" t="s">
        <v>141</v>
      </c>
    </row>
    <row r="228" spans="1:65" s="13" customFormat="1" ht="11.25">
      <c r="B228" s="205"/>
      <c r="C228" s="206"/>
      <c r="D228" s="200" t="s">
        <v>152</v>
      </c>
      <c r="E228" s="207" t="s">
        <v>1</v>
      </c>
      <c r="F228" s="208" t="s">
        <v>851</v>
      </c>
      <c r="G228" s="206"/>
      <c r="H228" s="207" t="s">
        <v>1</v>
      </c>
      <c r="I228" s="209"/>
      <c r="J228" s="206"/>
      <c r="K228" s="206"/>
      <c r="L228" s="210"/>
      <c r="M228" s="211"/>
      <c r="N228" s="212"/>
      <c r="O228" s="212"/>
      <c r="P228" s="212"/>
      <c r="Q228" s="212"/>
      <c r="R228" s="212"/>
      <c r="S228" s="212"/>
      <c r="T228" s="213"/>
      <c r="AT228" s="214" t="s">
        <v>152</v>
      </c>
      <c r="AU228" s="214" t="s">
        <v>87</v>
      </c>
      <c r="AV228" s="13" t="s">
        <v>85</v>
      </c>
      <c r="AW228" s="13" t="s">
        <v>34</v>
      </c>
      <c r="AX228" s="13" t="s">
        <v>77</v>
      </c>
      <c r="AY228" s="214" t="s">
        <v>141</v>
      </c>
    </row>
    <row r="229" spans="1:65" s="14" customFormat="1" ht="11.25">
      <c r="B229" s="215"/>
      <c r="C229" s="216"/>
      <c r="D229" s="200" t="s">
        <v>152</v>
      </c>
      <c r="E229" s="217" t="s">
        <v>1</v>
      </c>
      <c r="F229" s="218" t="s">
        <v>911</v>
      </c>
      <c r="G229" s="216"/>
      <c r="H229" s="219">
        <v>51.75</v>
      </c>
      <c r="I229" s="220"/>
      <c r="J229" s="216"/>
      <c r="K229" s="216"/>
      <c r="L229" s="221"/>
      <c r="M229" s="222"/>
      <c r="N229" s="223"/>
      <c r="O229" s="223"/>
      <c r="P229" s="223"/>
      <c r="Q229" s="223"/>
      <c r="R229" s="223"/>
      <c r="S229" s="223"/>
      <c r="T229" s="224"/>
      <c r="AT229" s="225" t="s">
        <v>152</v>
      </c>
      <c r="AU229" s="225" t="s">
        <v>87</v>
      </c>
      <c r="AV229" s="14" t="s">
        <v>87</v>
      </c>
      <c r="AW229" s="14" t="s">
        <v>34</v>
      </c>
      <c r="AX229" s="14" t="s">
        <v>77</v>
      </c>
      <c r="AY229" s="225" t="s">
        <v>141</v>
      </c>
    </row>
    <row r="230" spans="1:65" s="16" customFormat="1" ht="11.25">
      <c r="B230" s="237"/>
      <c r="C230" s="238"/>
      <c r="D230" s="200" t="s">
        <v>152</v>
      </c>
      <c r="E230" s="239" t="s">
        <v>1</v>
      </c>
      <c r="F230" s="240" t="s">
        <v>174</v>
      </c>
      <c r="G230" s="238"/>
      <c r="H230" s="241">
        <v>51.75</v>
      </c>
      <c r="I230" s="242"/>
      <c r="J230" s="238"/>
      <c r="K230" s="238"/>
      <c r="L230" s="243"/>
      <c r="M230" s="244"/>
      <c r="N230" s="245"/>
      <c r="O230" s="245"/>
      <c r="P230" s="245"/>
      <c r="Q230" s="245"/>
      <c r="R230" s="245"/>
      <c r="S230" s="245"/>
      <c r="T230" s="246"/>
      <c r="AT230" s="247" t="s">
        <v>152</v>
      </c>
      <c r="AU230" s="247" t="s">
        <v>87</v>
      </c>
      <c r="AV230" s="16" t="s">
        <v>148</v>
      </c>
      <c r="AW230" s="16" t="s">
        <v>34</v>
      </c>
      <c r="AX230" s="16" t="s">
        <v>85</v>
      </c>
      <c r="AY230" s="247" t="s">
        <v>141</v>
      </c>
    </row>
    <row r="231" spans="1:65" s="2" customFormat="1" ht="24.2" customHeight="1">
      <c r="A231" s="35"/>
      <c r="B231" s="36"/>
      <c r="C231" s="187" t="s">
        <v>8</v>
      </c>
      <c r="D231" s="187" t="s">
        <v>143</v>
      </c>
      <c r="E231" s="188" t="s">
        <v>912</v>
      </c>
      <c r="F231" s="189" t="s">
        <v>913</v>
      </c>
      <c r="G231" s="190" t="s">
        <v>336</v>
      </c>
      <c r="H231" s="191">
        <v>39.1</v>
      </c>
      <c r="I231" s="192"/>
      <c r="J231" s="193">
        <f>ROUND(I231*H231,2)</f>
        <v>0</v>
      </c>
      <c r="K231" s="189" t="s">
        <v>147</v>
      </c>
      <c r="L231" s="40"/>
      <c r="M231" s="194" t="s">
        <v>1</v>
      </c>
      <c r="N231" s="195" t="s">
        <v>42</v>
      </c>
      <c r="O231" s="72"/>
      <c r="P231" s="196">
        <f>O231*H231</f>
        <v>0</v>
      </c>
      <c r="Q231" s="196">
        <v>0</v>
      </c>
      <c r="R231" s="196">
        <f>Q231*H231</f>
        <v>0</v>
      </c>
      <c r="S231" s="196">
        <v>0</v>
      </c>
      <c r="T231" s="197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198" t="s">
        <v>148</v>
      </c>
      <c r="AT231" s="198" t="s">
        <v>143</v>
      </c>
      <c r="AU231" s="198" t="s">
        <v>87</v>
      </c>
      <c r="AY231" s="18" t="s">
        <v>141</v>
      </c>
      <c r="BE231" s="199">
        <f>IF(N231="základní",J231,0)</f>
        <v>0</v>
      </c>
      <c r="BF231" s="199">
        <f>IF(N231="snížená",J231,0)</f>
        <v>0</v>
      </c>
      <c r="BG231" s="199">
        <f>IF(N231="zákl. přenesená",J231,0)</f>
        <v>0</v>
      </c>
      <c r="BH231" s="199">
        <f>IF(N231="sníž. přenesená",J231,0)</f>
        <v>0</v>
      </c>
      <c r="BI231" s="199">
        <f>IF(N231="nulová",J231,0)</f>
        <v>0</v>
      </c>
      <c r="BJ231" s="18" t="s">
        <v>85</v>
      </c>
      <c r="BK231" s="199">
        <f>ROUND(I231*H231,2)</f>
        <v>0</v>
      </c>
      <c r="BL231" s="18" t="s">
        <v>148</v>
      </c>
      <c r="BM231" s="198" t="s">
        <v>914</v>
      </c>
    </row>
    <row r="232" spans="1:65" s="2" customFormat="1" ht="19.5">
      <c r="A232" s="35"/>
      <c r="B232" s="36"/>
      <c r="C232" s="37"/>
      <c r="D232" s="200" t="s">
        <v>150</v>
      </c>
      <c r="E232" s="37"/>
      <c r="F232" s="201" t="s">
        <v>915</v>
      </c>
      <c r="G232" s="37"/>
      <c r="H232" s="37"/>
      <c r="I232" s="202"/>
      <c r="J232" s="37"/>
      <c r="K232" s="37"/>
      <c r="L232" s="40"/>
      <c r="M232" s="203"/>
      <c r="N232" s="204"/>
      <c r="O232" s="72"/>
      <c r="P232" s="72"/>
      <c r="Q232" s="72"/>
      <c r="R232" s="72"/>
      <c r="S232" s="72"/>
      <c r="T232" s="73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T232" s="18" t="s">
        <v>150</v>
      </c>
      <c r="AU232" s="18" t="s">
        <v>87</v>
      </c>
    </row>
    <row r="233" spans="1:65" s="13" customFormat="1" ht="11.25">
      <c r="B233" s="205"/>
      <c r="C233" s="206"/>
      <c r="D233" s="200" t="s">
        <v>152</v>
      </c>
      <c r="E233" s="207" t="s">
        <v>1</v>
      </c>
      <c r="F233" s="208" t="s">
        <v>587</v>
      </c>
      <c r="G233" s="206"/>
      <c r="H233" s="207" t="s">
        <v>1</v>
      </c>
      <c r="I233" s="209"/>
      <c r="J233" s="206"/>
      <c r="K233" s="206"/>
      <c r="L233" s="210"/>
      <c r="M233" s="211"/>
      <c r="N233" s="212"/>
      <c r="O233" s="212"/>
      <c r="P233" s="212"/>
      <c r="Q233" s="212"/>
      <c r="R233" s="212"/>
      <c r="S233" s="212"/>
      <c r="T233" s="213"/>
      <c r="AT233" s="214" t="s">
        <v>152</v>
      </c>
      <c r="AU233" s="214" t="s">
        <v>87</v>
      </c>
      <c r="AV233" s="13" t="s">
        <v>85</v>
      </c>
      <c r="AW233" s="13" t="s">
        <v>34</v>
      </c>
      <c r="AX233" s="13" t="s">
        <v>77</v>
      </c>
      <c r="AY233" s="214" t="s">
        <v>141</v>
      </c>
    </row>
    <row r="234" spans="1:65" s="13" customFormat="1" ht="11.25">
      <c r="B234" s="205"/>
      <c r="C234" s="206"/>
      <c r="D234" s="200" t="s">
        <v>152</v>
      </c>
      <c r="E234" s="207" t="s">
        <v>1</v>
      </c>
      <c r="F234" s="208" t="s">
        <v>172</v>
      </c>
      <c r="G234" s="206"/>
      <c r="H234" s="207" t="s">
        <v>1</v>
      </c>
      <c r="I234" s="209"/>
      <c r="J234" s="206"/>
      <c r="K234" s="206"/>
      <c r="L234" s="210"/>
      <c r="M234" s="211"/>
      <c r="N234" s="212"/>
      <c r="O234" s="212"/>
      <c r="P234" s="212"/>
      <c r="Q234" s="212"/>
      <c r="R234" s="212"/>
      <c r="S234" s="212"/>
      <c r="T234" s="213"/>
      <c r="AT234" s="214" t="s">
        <v>152</v>
      </c>
      <c r="AU234" s="214" t="s">
        <v>87</v>
      </c>
      <c r="AV234" s="13" t="s">
        <v>85</v>
      </c>
      <c r="AW234" s="13" t="s">
        <v>34</v>
      </c>
      <c r="AX234" s="13" t="s">
        <v>77</v>
      </c>
      <c r="AY234" s="214" t="s">
        <v>141</v>
      </c>
    </row>
    <row r="235" spans="1:65" s="14" customFormat="1" ht="11.25">
      <c r="B235" s="215"/>
      <c r="C235" s="216"/>
      <c r="D235" s="200" t="s">
        <v>152</v>
      </c>
      <c r="E235" s="217" t="s">
        <v>1</v>
      </c>
      <c r="F235" s="218" t="s">
        <v>916</v>
      </c>
      <c r="G235" s="216"/>
      <c r="H235" s="219">
        <v>39.1</v>
      </c>
      <c r="I235" s="220"/>
      <c r="J235" s="216"/>
      <c r="K235" s="216"/>
      <c r="L235" s="221"/>
      <c r="M235" s="222"/>
      <c r="N235" s="223"/>
      <c r="O235" s="223"/>
      <c r="P235" s="223"/>
      <c r="Q235" s="223"/>
      <c r="R235" s="223"/>
      <c r="S235" s="223"/>
      <c r="T235" s="224"/>
      <c r="AT235" s="225" t="s">
        <v>152</v>
      </c>
      <c r="AU235" s="225" t="s">
        <v>87</v>
      </c>
      <c r="AV235" s="14" t="s">
        <v>87</v>
      </c>
      <c r="AW235" s="14" t="s">
        <v>34</v>
      </c>
      <c r="AX235" s="14" t="s">
        <v>77</v>
      </c>
      <c r="AY235" s="225" t="s">
        <v>141</v>
      </c>
    </row>
    <row r="236" spans="1:65" s="16" customFormat="1" ht="11.25">
      <c r="B236" s="237"/>
      <c r="C236" s="238"/>
      <c r="D236" s="200" t="s">
        <v>152</v>
      </c>
      <c r="E236" s="239" t="s">
        <v>1</v>
      </c>
      <c r="F236" s="240" t="s">
        <v>174</v>
      </c>
      <c r="G236" s="238"/>
      <c r="H236" s="241">
        <v>39.1</v>
      </c>
      <c r="I236" s="242"/>
      <c r="J236" s="238"/>
      <c r="K236" s="238"/>
      <c r="L236" s="243"/>
      <c r="M236" s="244"/>
      <c r="N236" s="245"/>
      <c r="O236" s="245"/>
      <c r="P236" s="245"/>
      <c r="Q236" s="245"/>
      <c r="R236" s="245"/>
      <c r="S236" s="245"/>
      <c r="T236" s="246"/>
      <c r="AT236" s="247" t="s">
        <v>152</v>
      </c>
      <c r="AU236" s="247" t="s">
        <v>87</v>
      </c>
      <c r="AV236" s="16" t="s">
        <v>148</v>
      </c>
      <c r="AW236" s="16" t="s">
        <v>34</v>
      </c>
      <c r="AX236" s="16" t="s">
        <v>85</v>
      </c>
      <c r="AY236" s="247" t="s">
        <v>141</v>
      </c>
    </row>
    <row r="237" spans="1:65" s="12" customFormat="1" ht="22.9" customHeight="1">
      <c r="B237" s="171"/>
      <c r="C237" s="172"/>
      <c r="D237" s="173" t="s">
        <v>76</v>
      </c>
      <c r="E237" s="185" t="s">
        <v>181</v>
      </c>
      <c r="F237" s="185" t="s">
        <v>279</v>
      </c>
      <c r="G237" s="172"/>
      <c r="H237" s="172"/>
      <c r="I237" s="175"/>
      <c r="J237" s="186">
        <f>BK237</f>
        <v>0</v>
      </c>
      <c r="K237" s="172"/>
      <c r="L237" s="177"/>
      <c r="M237" s="178"/>
      <c r="N237" s="179"/>
      <c r="O237" s="179"/>
      <c r="P237" s="180">
        <f>SUM(P238:P284)</f>
        <v>0</v>
      </c>
      <c r="Q237" s="179"/>
      <c r="R237" s="180">
        <f>SUM(R238:R284)</f>
        <v>8.1953075999999996</v>
      </c>
      <c r="S237" s="179"/>
      <c r="T237" s="181">
        <f>SUM(T238:T284)</f>
        <v>0</v>
      </c>
      <c r="AR237" s="182" t="s">
        <v>85</v>
      </c>
      <c r="AT237" s="183" t="s">
        <v>76</v>
      </c>
      <c r="AU237" s="183" t="s">
        <v>85</v>
      </c>
      <c r="AY237" s="182" t="s">
        <v>141</v>
      </c>
      <c r="BK237" s="184">
        <f>SUM(BK238:BK284)</f>
        <v>0</v>
      </c>
    </row>
    <row r="238" spans="1:65" s="2" customFormat="1" ht="24.2" customHeight="1">
      <c r="A238" s="35"/>
      <c r="B238" s="36"/>
      <c r="C238" s="187" t="s">
        <v>270</v>
      </c>
      <c r="D238" s="187" t="s">
        <v>143</v>
      </c>
      <c r="E238" s="188" t="s">
        <v>917</v>
      </c>
      <c r="F238" s="189" t="s">
        <v>918</v>
      </c>
      <c r="G238" s="190" t="s">
        <v>146</v>
      </c>
      <c r="H238" s="191">
        <v>12.363</v>
      </c>
      <c r="I238" s="192"/>
      <c r="J238" s="193">
        <f>ROUND(I238*H238,2)</f>
        <v>0</v>
      </c>
      <c r="K238" s="189" t="s">
        <v>147</v>
      </c>
      <c r="L238" s="40"/>
      <c r="M238" s="194" t="s">
        <v>1</v>
      </c>
      <c r="N238" s="195" t="s">
        <v>42</v>
      </c>
      <c r="O238" s="72"/>
      <c r="P238" s="196">
        <f>O238*H238</f>
        <v>0</v>
      </c>
      <c r="Q238" s="196">
        <v>0.34499999999999997</v>
      </c>
      <c r="R238" s="196">
        <f>Q238*H238</f>
        <v>4.2652349999999997</v>
      </c>
      <c r="S238" s="196">
        <v>0</v>
      </c>
      <c r="T238" s="197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198" t="s">
        <v>148</v>
      </c>
      <c r="AT238" s="198" t="s">
        <v>143</v>
      </c>
      <c r="AU238" s="198" t="s">
        <v>87</v>
      </c>
      <c r="AY238" s="18" t="s">
        <v>141</v>
      </c>
      <c r="BE238" s="199">
        <f>IF(N238="základní",J238,0)</f>
        <v>0</v>
      </c>
      <c r="BF238" s="199">
        <f>IF(N238="snížená",J238,0)</f>
        <v>0</v>
      </c>
      <c r="BG238" s="199">
        <f>IF(N238="zákl. přenesená",J238,0)</f>
        <v>0</v>
      </c>
      <c r="BH238" s="199">
        <f>IF(N238="sníž. přenesená",J238,0)</f>
        <v>0</v>
      </c>
      <c r="BI238" s="199">
        <f>IF(N238="nulová",J238,0)</f>
        <v>0</v>
      </c>
      <c r="BJ238" s="18" t="s">
        <v>85</v>
      </c>
      <c r="BK238" s="199">
        <f>ROUND(I238*H238,2)</f>
        <v>0</v>
      </c>
      <c r="BL238" s="18" t="s">
        <v>148</v>
      </c>
      <c r="BM238" s="198" t="s">
        <v>919</v>
      </c>
    </row>
    <row r="239" spans="1:65" s="2" customFormat="1" ht="19.5">
      <c r="A239" s="35"/>
      <c r="B239" s="36"/>
      <c r="C239" s="37"/>
      <c r="D239" s="200" t="s">
        <v>150</v>
      </c>
      <c r="E239" s="37"/>
      <c r="F239" s="201" t="s">
        <v>920</v>
      </c>
      <c r="G239" s="37"/>
      <c r="H239" s="37"/>
      <c r="I239" s="202"/>
      <c r="J239" s="37"/>
      <c r="K239" s="37"/>
      <c r="L239" s="40"/>
      <c r="M239" s="203"/>
      <c r="N239" s="204"/>
      <c r="O239" s="72"/>
      <c r="P239" s="72"/>
      <c r="Q239" s="72"/>
      <c r="R239" s="72"/>
      <c r="S239" s="72"/>
      <c r="T239" s="73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T239" s="18" t="s">
        <v>150</v>
      </c>
      <c r="AU239" s="18" t="s">
        <v>87</v>
      </c>
    </row>
    <row r="240" spans="1:65" s="13" customFormat="1" ht="11.25">
      <c r="B240" s="205"/>
      <c r="C240" s="206"/>
      <c r="D240" s="200" t="s">
        <v>152</v>
      </c>
      <c r="E240" s="207" t="s">
        <v>1</v>
      </c>
      <c r="F240" s="208" t="s">
        <v>587</v>
      </c>
      <c r="G240" s="206"/>
      <c r="H240" s="207" t="s">
        <v>1</v>
      </c>
      <c r="I240" s="209"/>
      <c r="J240" s="206"/>
      <c r="K240" s="206"/>
      <c r="L240" s="210"/>
      <c r="M240" s="211"/>
      <c r="N240" s="212"/>
      <c r="O240" s="212"/>
      <c r="P240" s="212"/>
      <c r="Q240" s="212"/>
      <c r="R240" s="212"/>
      <c r="S240" s="212"/>
      <c r="T240" s="213"/>
      <c r="AT240" s="214" t="s">
        <v>152</v>
      </c>
      <c r="AU240" s="214" t="s">
        <v>87</v>
      </c>
      <c r="AV240" s="13" t="s">
        <v>85</v>
      </c>
      <c r="AW240" s="13" t="s">
        <v>34</v>
      </c>
      <c r="AX240" s="13" t="s">
        <v>77</v>
      </c>
      <c r="AY240" s="214" t="s">
        <v>141</v>
      </c>
    </row>
    <row r="241" spans="1:65" s="13" customFormat="1" ht="11.25">
      <c r="B241" s="205"/>
      <c r="C241" s="206"/>
      <c r="D241" s="200" t="s">
        <v>152</v>
      </c>
      <c r="E241" s="207" t="s">
        <v>1</v>
      </c>
      <c r="F241" s="208" t="s">
        <v>172</v>
      </c>
      <c r="G241" s="206"/>
      <c r="H241" s="207" t="s">
        <v>1</v>
      </c>
      <c r="I241" s="209"/>
      <c r="J241" s="206"/>
      <c r="K241" s="206"/>
      <c r="L241" s="210"/>
      <c r="M241" s="211"/>
      <c r="N241" s="212"/>
      <c r="O241" s="212"/>
      <c r="P241" s="212"/>
      <c r="Q241" s="212"/>
      <c r="R241" s="212"/>
      <c r="S241" s="212"/>
      <c r="T241" s="213"/>
      <c r="AT241" s="214" t="s">
        <v>152</v>
      </c>
      <c r="AU241" s="214" t="s">
        <v>87</v>
      </c>
      <c r="AV241" s="13" t="s">
        <v>85</v>
      </c>
      <c r="AW241" s="13" t="s">
        <v>34</v>
      </c>
      <c r="AX241" s="13" t="s">
        <v>77</v>
      </c>
      <c r="AY241" s="214" t="s">
        <v>141</v>
      </c>
    </row>
    <row r="242" spans="1:65" s="14" customFormat="1" ht="11.25">
      <c r="B242" s="215"/>
      <c r="C242" s="216"/>
      <c r="D242" s="200" t="s">
        <v>152</v>
      </c>
      <c r="E242" s="217" t="s">
        <v>1</v>
      </c>
      <c r="F242" s="218" t="s">
        <v>850</v>
      </c>
      <c r="G242" s="216"/>
      <c r="H242" s="219">
        <v>9.7750000000000004</v>
      </c>
      <c r="I242" s="220"/>
      <c r="J242" s="216"/>
      <c r="K242" s="216"/>
      <c r="L242" s="221"/>
      <c r="M242" s="222"/>
      <c r="N242" s="223"/>
      <c r="O242" s="223"/>
      <c r="P242" s="223"/>
      <c r="Q242" s="223"/>
      <c r="R242" s="223"/>
      <c r="S242" s="223"/>
      <c r="T242" s="224"/>
      <c r="AT242" s="225" t="s">
        <v>152</v>
      </c>
      <c r="AU242" s="225" t="s">
        <v>87</v>
      </c>
      <c r="AV242" s="14" t="s">
        <v>87</v>
      </c>
      <c r="AW242" s="14" t="s">
        <v>34</v>
      </c>
      <c r="AX242" s="14" t="s">
        <v>77</v>
      </c>
      <c r="AY242" s="225" t="s">
        <v>141</v>
      </c>
    </row>
    <row r="243" spans="1:65" s="13" customFormat="1" ht="11.25">
      <c r="B243" s="205"/>
      <c r="C243" s="206"/>
      <c r="D243" s="200" t="s">
        <v>152</v>
      </c>
      <c r="E243" s="207" t="s">
        <v>1</v>
      </c>
      <c r="F243" s="208" t="s">
        <v>851</v>
      </c>
      <c r="G243" s="206"/>
      <c r="H243" s="207" t="s">
        <v>1</v>
      </c>
      <c r="I243" s="209"/>
      <c r="J243" s="206"/>
      <c r="K243" s="206"/>
      <c r="L243" s="210"/>
      <c r="M243" s="211"/>
      <c r="N243" s="212"/>
      <c r="O243" s="212"/>
      <c r="P243" s="212"/>
      <c r="Q243" s="212"/>
      <c r="R243" s="212"/>
      <c r="S243" s="212"/>
      <c r="T243" s="213"/>
      <c r="AT243" s="214" t="s">
        <v>152</v>
      </c>
      <c r="AU243" s="214" t="s">
        <v>87</v>
      </c>
      <c r="AV243" s="13" t="s">
        <v>85</v>
      </c>
      <c r="AW243" s="13" t="s">
        <v>34</v>
      </c>
      <c r="AX243" s="13" t="s">
        <v>77</v>
      </c>
      <c r="AY243" s="214" t="s">
        <v>141</v>
      </c>
    </row>
    <row r="244" spans="1:65" s="14" customFormat="1" ht="11.25">
      <c r="B244" s="215"/>
      <c r="C244" s="216"/>
      <c r="D244" s="200" t="s">
        <v>152</v>
      </c>
      <c r="E244" s="217" t="s">
        <v>1</v>
      </c>
      <c r="F244" s="218" t="s">
        <v>852</v>
      </c>
      <c r="G244" s="216"/>
      <c r="H244" s="219">
        <v>2.5880000000000001</v>
      </c>
      <c r="I244" s="220"/>
      <c r="J244" s="216"/>
      <c r="K244" s="216"/>
      <c r="L244" s="221"/>
      <c r="M244" s="222"/>
      <c r="N244" s="223"/>
      <c r="O244" s="223"/>
      <c r="P244" s="223"/>
      <c r="Q244" s="223"/>
      <c r="R244" s="223"/>
      <c r="S244" s="223"/>
      <c r="T244" s="224"/>
      <c r="AT244" s="225" t="s">
        <v>152</v>
      </c>
      <c r="AU244" s="225" t="s">
        <v>87</v>
      </c>
      <c r="AV244" s="14" t="s">
        <v>87</v>
      </c>
      <c r="AW244" s="14" t="s">
        <v>34</v>
      </c>
      <c r="AX244" s="14" t="s">
        <v>77</v>
      </c>
      <c r="AY244" s="225" t="s">
        <v>141</v>
      </c>
    </row>
    <row r="245" spans="1:65" s="16" customFormat="1" ht="11.25">
      <c r="B245" s="237"/>
      <c r="C245" s="238"/>
      <c r="D245" s="200" t="s">
        <v>152</v>
      </c>
      <c r="E245" s="239" t="s">
        <v>1</v>
      </c>
      <c r="F245" s="240" t="s">
        <v>174</v>
      </c>
      <c r="G245" s="238"/>
      <c r="H245" s="241">
        <v>12.363</v>
      </c>
      <c r="I245" s="242"/>
      <c r="J245" s="238"/>
      <c r="K245" s="238"/>
      <c r="L245" s="243"/>
      <c r="M245" s="244"/>
      <c r="N245" s="245"/>
      <c r="O245" s="245"/>
      <c r="P245" s="245"/>
      <c r="Q245" s="245"/>
      <c r="R245" s="245"/>
      <c r="S245" s="245"/>
      <c r="T245" s="246"/>
      <c r="AT245" s="247" t="s">
        <v>152</v>
      </c>
      <c r="AU245" s="247" t="s">
        <v>87</v>
      </c>
      <c r="AV245" s="16" t="s">
        <v>148</v>
      </c>
      <c r="AW245" s="16" t="s">
        <v>34</v>
      </c>
      <c r="AX245" s="16" t="s">
        <v>85</v>
      </c>
      <c r="AY245" s="247" t="s">
        <v>141</v>
      </c>
    </row>
    <row r="246" spans="1:65" s="2" customFormat="1" ht="37.9" customHeight="1">
      <c r="A246" s="35"/>
      <c r="B246" s="36"/>
      <c r="C246" s="187" t="s">
        <v>274</v>
      </c>
      <c r="D246" s="187" t="s">
        <v>143</v>
      </c>
      <c r="E246" s="188" t="s">
        <v>921</v>
      </c>
      <c r="F246" s="189" t="s">
        <v>922</v>
      </c>
      <c r="G246" s="190" t="s">
        <v>146</v>
      </c>
      <c r="H246" s="191">
        <v>9.7750000000000004</v>
      </c>
      <c r="I246" s="192"/>
      <c r="J246" s="193">
        <f>ROUND(I246*H246,2)</f>
        <v>0</v>
      </c>
      <c r="K246" s="189" t="s">
        <v>147</v>
      </c>
      <c r="L246" s="40"/>
      <c r="M246" s="194" t="s">
        <v>1</v>
      </c>
      <c r="N246" s="195" t="s">
        <v>42</v>
      </c>
      <c r="O246" s="72"/>
      <c r="P246" s="196">
        <f>O246*H246</f>
        <v>0</v>
      </c>
      <c r="Q246" s="196">
        <v>0.25008000000000002</v>
      </c>
      <c r="R246" s="196">
        <f>Q246*H246</f>
        <v>2.4445320000000001</v>
      </c>
      <c r="S246" s="196">
        <v>0</v>
      </c>
      <c r="T246" s="197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198" t="s">
        <v>148</v>
      </c>
      <c r="AT246" s="198" t="s">
        <v>143</v>
      </c>
      <c r="AU246" s="198" t="s">
        <v>87</v>
      </c>
      <c r="AY246" s="18" t="s">
        <v>141</v>
      </c>
      <c r="BE246" s="199">
        <f>IF(N246="základní",J246,0)</f>
        <v>0</v>
      </c>
      <c r="BF246" s="199">
        <f>IF(N246="snížená",J246,0)</f>
        <v>0</v>
      </c>
      <c r="BG246" s="199">
        <f>IF(N246="zákl. přenesená",J246,0)</f>
        <v>0</v>
      </c>
      <c r="BH246" s="199">
        <f>IF(N246="sníž. přenesená",J246,0)</f>
        <v>0</v>
      </c>
      <c r="BI246" s="199">
        <f>IF(N246="nulová",J246,0)</f>
        <v>0</v>
      </c>
      <c r="BJ246" s="18" t="s">
        <v>85</v>
      </c>
      <c r="BK246" s="199">
        <f>ROUND(I246*H246,2)</f>
        <v>0</v>
      </c>
      <c r="BL246" s="18" t="s">
        <v>148</v>
      </c>
      <c r="BM246" s="198" t="s">
        <v>923</v>
      </c>
    </row>
    <row r="247" spans="1:65" s="2" customFormat="1" ht="29.25">
      <c r="A247" s="35"/>
      <c r="B247" s="36"/>
      <c r="C247" s="37"/>
      <c r="D247" s="200" t="s">
        <v>150</v>
      </c>
      <c r="E247" s="37"/>
      <c r="F247" s="201" t="s">
        <v>924</v>
      </c>
      <c r="G247" s="37"/>
      <c r="H247" s="37"/>
      <c r="I247" s="202"/>
      <c r="J247" s="37"/>
      <c r="K247" s="37"/>
      <c r="L247" s="40"/>
      <c r="M247" s="203"/>
      <c r="N247" s="204"/>
      <c r="O247" s="72"/>
      <c r="P247" s="72"/>
      <c r="Q247" s="72"/>
      <c r="R247" s="72"/>
      <c r="S247" s="72"/>
      <c r="T247" s="73"/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T247" s="18" t="s">
        <v>150</v>
      </c>
      <c r="AU247" s="18" t="s">
        <v>87</v>
      </c>
    </row>
    <row r="248" spans="1:65" s="13" customFormat="1" ht="11.25">
      <c r="B248" s="205"/>
      <c r="C248" s="206"/>
      <c r="D248" s="200" t="s">
        <v>152</v>
      </c>
      <c r="E248" s="207" t="s">
        <v>1</v>
      </c>
      <c r="F248" s="208" t="s">
        <v>587</v>
      </c>
      <c r="G248" s="206"/>
      <c r="H248" s="207" t="s">
        <v>1</v>
      </c>
      <c r="I248" s="209"/>
      <c r="J248" s="206"/>
      <c r="K248" s="206"/>
      <c r="L248" s="210"/>
      <c r="M248" s="211"/>
      <c r="N248" s="212"/>
      <c r="O248" s="212"/>
      <c r="P248" s="212"/>
      <c r="Q248" s="212"/>
      <c r="R248" s="212"/>
      <c r="S248" s="212"/>
      <c r="T248" s="213"/>
      <c r="AT248" s="214" t="s">
        <v>152</v>
      </c>
      <c r="AU248" s="214" t="s">
        <v>87</v>
      </c>
      <c r="AV248" s="13" t="s">
        <v>85</v>
      </c>
      <c r="AW248" s="13" t="s">
        <v>34</v>
      </c>
      <c r="AX248" s="13" t="s">
        <v>77</v>
      </c>
      <c r="AY248" s="214" t="s">
        <v>141</v>
      </c>
    </row>
    <row r="249" spans="1:65" s="13" customFormat="1" ht="11.25">
      <c r="B249" s="205"/>
      <c r="C249" s="206"/>
      <c r="D249" s="200" t="s">
        <v>152</v>
      </c>
      <c r="E249" s="207" t="s">
        <v>1</v>
      </c>
      <c r="F249" s="208" t="s">
        <v>172</v>
      </c>
      <c r="G249" s="206"/>
      <c r="H249" s="207" t="s">
        <v>1</v>
      </c>
      <c r="I249" s="209"/>
      <c r="J249" s="206"/>
      <c r="K249" s="206"/>
      <c r="L249" s="210"/>
      <c r="M249" s="211"/>
      <c r="N249" s="212"/>
      <c r="O249" s="212"/>
      <c r="P249" s="212"/>
      <c r="Q249" s="212"/>
      <c r="R249" s="212"/>
      <c r="S249" s="212"/>
      <c r="T249" s="213"/>
      <c r="AT249" s="214" t="s">
        <v>152</v>
      </c>
      <c r="AU249" s="214" t="s">
        <v>87</v>
      </c>
      <c r="AV249" s="13" t="s">
        <v>85</v>
      </c>
      <c r="AW249" s="13" t="s">
        <v>34</v>
      </c>
      <c r="AX249" s="13" t="s">
        <v>77</v>
      </c>
      <c r="AY249" s="214" t="s">
        <v>141</v>
      </c>
    </row>
    <row r="250" spans="1:65" s="14" customFormat="1" ht="11.25">
      <c r="B250" s="215"/>
      <c r="C250" s="216"/>
      <c r="D250" s="200" t="s">
        <v>152</v>
      </c>
      <c r="E250" s="217" t="s">
        <v>1</v>
      </c>
      <c r="F250" s="218" t="s">
        <v>850</v>
      </c>
      <c r="G250" s="216"/>
      <c r="H250" s="219">
        <v>9.7750000000000004</v>
      </c>
      <c r="I250" s="220"/>
      <c r="J250" s="216"/>
      <c r="K250" s="216"/>
      <c r="L250" s="221"/>
      <c r="M250" s="222"/>
      <c r="N250" s="223"/>
      <c r="O250" s="223"/>
      <c r="P250" s="223"/>
      <c r="Q250" s="223"/>
      <c r="R250" s="223"/>
      <c r="S250" s="223"/>
      <c r="T250" s="224"/>
      <c r="AT250" s="225" t="s">
        <v>152</v>
      </c>
      <c r="AU250" s="225" t="s">
        <v>87</v>
      </c>
      <c r="AV250" s="14" t="s">
        <v>87</v>
      </c>
      <c r="AW250" s="14" t="s">
        <v>34</v>
      </c>
      <c r="AX250" s="14" t="s">
        <v>77</v>
      </c>
      <c r="AY250" s="225" t="s">
        <v>141</v>
      </c>
    </row>
    <row r="251" spans="1:65" s="16" customFormat="1" ht="11.25">
      <c r="B251" s="237"/>
      <c r="C251" s="238"/>
      <c r="D251" s="200" t="s">
        <v>152</v>
      </c>
      <c r="E251" s="239" t="s">
        <v>1</v>
      </c>
      <c r="F251" s="240" t="s">
        <v>174</v>
      </c>
      <c r="G251" s="238"/>
      <c r="H251" s="241">
        <v>9.7750000000000004</v>
      </c>
      <c r="I251" s="242"/>
      <c r="J251" s="238"/>
      <c r="K251" s="238"/>
      <c r="L251" s="243"/>
      <c r="M251" s="244"/>
      <c r="N251" s="245"/>
      <c r="O251" s="245"/>
      <c r="P251" s="245"/>
      <c r="Q251" s="245"/>
      <c r="R251" s="245"/>
      <c r="S251" s="245"/>
      <c r="T251" s="246"/>
      <c r="AT251" s="247" t="s">
        <v>152</v>
      </c>
      <c r="AU251" s="247" t="s">
        <v>87</v>
      </c>
      <c r="AV251" s="16" t="s">
        <v>148</v>
      </c>
      <c r="AW251" s="16" t="s">
        <v>34</v>
      </c>
      <c r="AX251" s="16" t="s">
        <v>85</v>
      </c>
      <c r="AY251" s="247" t="s">
        <v>141</v>
      </c>
    </row>
    <row r="252" spans="1:65" s="2" customFormat="1" ht="33" customHeight="1">
      <c r="A252" s="35"/>
      <c r="B252" s="36"/>
      <c r="C252" s="187" t="s">
        <v>280</v>
      </c>
      <c r="D252" s="187" t="s">
        <v>143</v>
      </c>
      <c r="E252" s="188" t="s">
        <v>925</v>
      </c>
      <c r="F252" s="189" t="s">
        <v>926</v>
      </c>
      <c r="G252" s="190" t="s">
        <v>146</v>
      </c>
      <c r="H252" s="191">
        <v>2.5880000000000001</v>
      </c>
      <c r="I252" s="192"/>
      <c r="J252" s="193">
        <f>ROUND(I252*H252,2)</f>
        <v>0</v>
      </c>
      <c r="K252" s="189" t="s">
        <v>147</v>
      </c>
      <c r="L252" s="40"/>
      <c r="M252" s="194" t="s">
        <v>1</v>
      </c>
      <c r="N252" s="195" t="s">
        <v>42</v>
      </c>
      <c r="O252" s="72"/>
      <c r="P252" s="196">
        <f>O252*H252</f>
        <v>0</v>
      </c>
      <c r="Q252" s="196">
        <v>0.20745</v>
      </c>
      <c r="R252" s="196">
        <f>Q252*H252</f>
        <v>0.53688060000000004</v>
      </c>
      <c r="S252" s="196">
        <v>0</v>
      </c>
      <c r="T252" s="197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198" t="s">
        <v>148</v>
      </c>
      <c r="AT252" s="198" t="s">
        <v>143</v>
      </c>
      <c r="AU252" s="198" t="s">
        <v>87</v>
      </c>
      <c r="AY252" s="18" t="s">
        <v>141</v>
      </c>
      <c r="BE252" s="199">
        <f>IF(N252="základní",J252,0)</f>
        <v>0</v>
      </c>
      <c r="BF252" s="199">
        <f>IF(N252="snížená",J252,0)</f>
        <v>0</v>
      </c>
      <c r="BG252" s="199">
        <f>IF(N252="zákl. přenesená",J252,0)</f>
        <v>0</v>
      </c>
      <c r="BH252" s="199">
        <f>IF(N252="sníž. přenesená",J252,0)</f>
        <v>0</v>
      </c>
      <c r="BI252" s="199">
        <f>IF(N252="nulová",J252,0)</f>
        <v>0</v>
      </c>
      <c r="BJ252" s="18" t="s">
        <v>85</v>
      </c>
      <c r="BK252" s="199">
        <f>ROUND(I252*H252,2)</f>
        <v>0</v>
      </c>
      <c r="BL252" s="18" t="s">
        <v>148</v>
      </c>
      <c r="BM252" s="198" t="s">
        <v>927</v>
      </c>
    </row>
    <row r="253" spans="1:65" s="2" customFormat="1" ht="29.25">
      <c r="A253" s="35"/>
      <c r="B253" s="36"/>
      <c r="C253" s="37"/>
      <c r="D253" s="200" t="s">
        <v>150</v>
      </c>
      <c r="E253" s="37"/>
      <c r="F253" s="201" t="s">
        <v>928</v>
      </c>
      <c r="G253" s="37"/>
      <c r="H253" s="37"/>
      <c r="I253" s="202"/>
      <c r="J253" s="37"/>
      <c r="K253" s="37"/>
      <c r="L253" s="40"/>
      <c r="M253" s="203"/>
      <c r="N253" s="204"/>
      <c r="O253" s="72"/>
      <c r="P253" s="72"/>
      <c r="Q253" s="72"/>
      <c r="R253" s="72"/>
      <c r="S253" s="72"/>
      <c r="T253" s="73"/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T253" s="18" t="s">
        <v>150</v>
      </c>
      <c r="AU253" s="18" t="s">
        <v>87</v>
      </c>
    </row>
    <row r="254" spans="1:65" s="13" customFormat="1" ht="11.25">
      <c r="B254" s="205"/>
      <c r="C254" s="206"/>
      <c r="D254" s="200" t="s">
        <v>152</v>
      </c>
      <c r="E254" s="207" t="s">
        <v>1</v>
      </c>
      <c r="F254" s="208" t="s">
        <v>587</v>
      </c>
      <c r="G254" s="206"/>
      <c r="H254" s="207" t="s">
        <v>1</v>
      </c>
      <c r="I254" s="209"/>
      <c r="J254" s="206"/>
      <c r="K254" s="206"/>
      <c r="L254" s="210"/>
      <c r="M254" s="211"/>
      <c r="N254" s="212"/>
      <c r="O254" s="212"/>
      <c r="P254" s="212"/>
      <c r="Q254" s="212"/>
      <c r="R254" s="212"/>
      <c r="S254" s="212"/>
      <c r="T254" s="213"/>
      <c r="AT254" s="214" t="s">
        <v>152</v>
      </c>
      <c r="AU254" s="214" t="s">
        <v>87</v>
      </c>
      <c r="AV254" s="13" t="s">
        <v>85</v>
      </c>
      <c r="AW254" s="13" t="s">
        <v>34</v>
      </c>
      <c r="AX254" s="13" t="s">
        <v>77</v>
      </c>
      <c r="AY254" s="214" t="s">
        <v>141</v>
      </c>
    </row>
    <row r="255" spans="1:65" s="13" customFormat="1" ht="11.25">
      <c r="B255" s="205"/>
      <c r="C255" s="206"/>
      <c r="D255" s="200" t="s">
        <v>152</v>
      </c>
      <c r="E255" s="207" t="s">
        <v>1</v>
      </c>
      <c r="F255" s="208" t="s">
        <v>851</v>
      </c>
      <c r="G255" s="206"/>
      <c r="H255" s="207" t="s">
        <v>1</v>
      </c>
      <c r="I255" s="209"/>
      <c r="J255" s="206"/>
      <c r="K255" s="206"/>
      <c r="L255" s="210"/>
      <c r="M255" s="211"/>
      <c r="N255" s="212"/>
      <c r="O255" s="212"/>
      <c r="P255" s="212"/>
      <c r="Q255" s="212"/>
      <c r="R255" s="212"/>
      <c r="S255" s="212"/>
      <c r="T255" s="213"/>
      <c r="AT255" s="214" t="s">
        <v>152</v>
      </c>
      <c r="AU255" s="214" t="s">
        <v>87</v>
      </c>
      <c r="AV255" s="13" t="s">
        <v>85</v>
      </c>
      <c r="AW255" s="13" t="s">
        <v>34</v>
      </c>
      <c r="AX255" s="13" t="s">
        <v>77</v>
      </c>
      <c r="AY255" s="214" t="s">
        <v>141</v>
      </c>
    </row>
    <row r="256" spans="1:65" s="14" customFormat="1" ht="11.25">
      <c r="B256" s="215"/>
      <c r="C256" s="216"/>
      <c r="D256" s="200" t="s">
        <v>152</v>
      </c>
      <c r="E256" s="217" t="s">
        <v>1</v>
      </c>
      <c r="F256" s="218" t="s">
        <v>852</v>
      </c>
      <c r="G256" s="216"/>
      <c r="H256" s="219">
        <v>2.5880000000000001</v>
      </c>
      <c r="I256" s="220"/>
      <c r="J256" s="216"/>
      <c r="K256" s="216"/>
      <c r="L256" s="221"/>
      <c r="M256" s="222"/>
      <c r="N256" s="223"/>
      <c r="O256" s="223"/>
      <c r="P256" s="223"/>
      <c r="Q256" s="223"/>
      <c r="R256" s="223"/>
      <c r="S256" s="223"/>
      <c r="T256" s="224"/>
      <c r="AT256" s="225" t="s">
        <v>152</v>
      </c>
      <c r="AU256" s="225" t="s">
        <v>87</v>
      </c>
      <c r="AV256" s="14" t="s">
        <v>87</v>
      </c>
      <c r="AW256" s="14" t="s">
        <v>34</v>
      </c>
      <c r="AX256" s="14" t="s">
        <v>77</v>
      </c>
      <c r="AY256" s="225" t="s">
        <v>141</v>
      </c>
    </row>
    <row r="257" spans="1:65" s="16" customFormat="1" ht="11.25">
      <c r="B257" s="237"/>
      <c r="C257" s="238"/>
      <c r="D257" s="200" t="s">
        <v>152</v>
      </c>
      <c r="E257" s="239" t="s">
        <v>1</v>
      </c>
      <c r="F257" s="240" t="s">
        <v>174</v>
      </c>
      <c r="G257" s="238"/>
      <c r="H257" s="241">
        <v>2.5880000000000001</v>
      </c>
      <c r="I257" s="242"/>
      <c r="J257" s="238"/>
      <c r="K257" s="238"/>
      <c r="L257" s="243"/>
      <c r="M257" s="244"/>
      <c r="N257" s="245"/>
      <c r="O257" s="245"/>
      <c r="P257" s="245"/>
      <c r="Q257" s="245"/>
      <c r="R257" s="245"/>
      <c r="S257" s="245"/>
      <c r="T257" s="246"/>
      <c r="AT257" s="247" t="s">
        <v>152</v>
      </c>
      <c r="AU257" s="247" t="s">
        <v>87</v>
      </c>
      <c r="AV257" s="16" t="s">
        <v>148</v>
      </c>
      <c r="AW257" s="16" t="s">
        <v>34</v>
      </c>
      <c r="AX257" s="16" t="s">
        <v>85</v>
      </c>
      <c r="AY257" s="247" t="s">
        <v>141</v>
      </c>
    </row>
    <row r="258" spans="1:65" s="2" customFormat="1" ht="21.75" customHeight="1">
      <c r="A258" s="35"/>
      <c r="B258" s="36"/>
      <c r="C258" s="187" t="s">
        <v>287</v>
      </c>
      <c r="D258" s="187" t="s">
        <v>143</v>
      </c>
      <c r="E258" s="188" t="s">
        <v>929</v>
      </c>
      <c r="F258" s="189" t="s">
        <v>930</v>
      </c>
      <c r="G258" s="190" t="s">
        <v>336</v>
      </c>
      <c r="H258" s="191">
        <v>90.85</v>
      </c>
      <c r="I258" s="192"/>
      <c r="J258" s="193">
        <f>ROUND(I258*H258,2)</f>
        <v>0</v>
      </c>
      <c r="K258" s="189" t="s">
        <v>147</v>
      </c>
      <c r="L258" s="40"/>
      <c r="M258" s="194" t="s">
        <v>1</v>
      </c>
      <c r="N258" s="195" t="s">
        <v>42</v>
      </c>
      <c r="O258" s="72"/>
      <c r="P258" s="196">
        <f>O258*H258</f>
        <v>0</v>
      </c>
      <c r="Q258" s="196">
        <v>3.5999999999999999E-3</v>
      </c>
      <c r="R258" s="196">
        <f>Q258*H258</f>
        <v>0.32705999999999996</v>
      </c>
      <c r="S258" s="196">
        <v>0</v>
      </c>
      <c r="T258" s="197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198" t="s">
        <v>148</v>
      </c>
      <c r="AT258" s="198" t="s">
        <v>143</v>
      </c>
      <c r="AU258" s="198" t="s">
        <v>87</v>
      </c>
      <c r="AY258" s="18" t="s">
        <v>141</v>
      </c>
      <c r="BE258" s="199">
        <f>IF(N258="základní",J258,0)</f>
        <v>0</v>
      </c>
      <c r="BF258" s="199">
        <f>IF(N258="snížená",J258,0)</f>
        <v>0</v>
      </c>
      <c r="BG258" s="199">
        <f>IF(N258="zákl. přenesená",J258,0)</f>
        <v>0</v>
      </c>
      <c r="BH258" s="199">
        <f>IF(N258="sníž. přenesená",J258,0)</f>
        <v>0</v>
      </c>
      <c r="BI258" s="199">
        <f>IF(N258="nulová",J258,0)</f>
        <v>0</v>
      </c>
      <c r="BJ258" s="18" t="s">
        <v>85</v>
      </c>
      <c r="BK258" s="199">
        <f>ROUND(I258*H258,2)</f>
        <v>0</v>
      </c>
      <c r="BL258" s="18" t="s">
        <v>148</v>
      </c>
      <c r="BM258" s="198" t="s">
        <v>931</v>
      </c>
    </row>
    <row r="259" spans="1:65" s="2" customFormat="1" ht="19.5">
      <c r="A259" s="35"/>
      <c r="B259" s="36"/>
      <c r="C259" s="37"/>
      <c r="D259" s="200" t="s">
        <v>150</v>
      </c>
      <c r="E259" s="37"/>
      <c r="F259" s="201" t="s">
        <v>932</v>
      </c>
      <c r="G259" s="37"/>
      <c r="H259" s="37"/>
      <c r="I259" s="202"/>
      <c r="J259" s="37"/>
      <c r="K259" s="37"/>
      <c r="L259" s="40"/>
      <c r="M259" s="203"/>
      <c r="N259" s="204"/>
      <c r="O259" s="72"/>
      <c r="P259" s="72"/>
      <c r="Q259" s="72"/>
      <c r="R259" s="72"/>
      <c r="S259" s="72"/>
      <c r="T259" s="73"/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T259" s="18" t="s">
        <v>150</v>
      </c>
      <c r="AU259" s="18" t="s">
        <v>87</v>
      </c>
    </row>
    <row r="260" spans="1:65" s="13" customFormat="1" ht="11.25">
      <c r="B260" s="205"/>
      <c r="C260" s="206"/>
      <c r="D260" s="200" t="s">
        <v>152</v>
      </c>
      <c r="E260" s="207" t="s">
        <v>1</v>
      </c>
      <c r="F260" s="208" t="s">
        <v>587</v>
      </c>
      <c r="G260" s="206"/>
      <c r="H260" s="207" t="s">
        <v>1</v>
      </c>
      <c r="I260" s="209"/>
      <c r="J260" s="206"/>
      <c r="K260" s="206"/>
      <c r="L260" s="210"/>
      <c r="M260" s="211"/>
      <c r="N260" s="212"/>
      <c r="O260" s="212"/>
      <c r="P260" s="212"/>
      <c r="Q260" s="212"/>
      <c r="R260" s="212"/>
      <c r="S260" s="212"/>
      <c r="T260" s="213"/>
      <c r="AT260" s="214" t="s">
        <v>152</v>
      </c>
      <c r="AU260" s="214" t="s">
        <v>87</v>
      </c>
      <c r="AV260" s="13" t="s">
        <v>85</v>
      </c>
      <c r="AW260" s="13" t="s">
        <v>34</v>
      </c>
      <c r="AX260" s="13" t="s">
        <v>77</v>
      </c>
      <c r="AY260" s="214" t="s">
        <v>141</v>
      </c>
    </row>
    <row r="261" spans="1:65" s="13" customFormat="1" ht="11.25">
      <c r="B261" s="205"/>
      <c r="C261" s="206"/>
      <c r="D261" s="200" t="s">
        <v>152</v>
      </c>
      <c r="E261" s="207" t="s">
        <v>1</v>
      </c>
      <c r="F261" s="208" t="s">
        <v>851</v>
      </c>
      <c r="G261" s="206"/>
      <c r="H261" s="207" t="s">
        <v>1</v>
      </c>
      <c r="I261" s="209"/>
      <c r="J261" s="206"/>
      <c r="K261" s="206"/>
      <c r="L261" s="210"/>
      <c r="M261" s="211"/>
      <c r="N261" s="212"/>
      <c r="O261" s="212"/>
      <c r="P261" s="212"/>
      <c r="Q261" s="212"/>
      <c r="R261" s="212"/>
      <c r="S261" s="212"/>
      <c r="T261" s="213"/>
      <c r="AT261" s="214" t="s">
        <v>152</v>
      </c>
      <c r="AU261" s="214" t="s">
        <v>87</v>
      </c>
      <c r="AV261" s="13" t="s">
        <v>85</v>
      </c>
      <c r="AW261" s="13" t="s">
        <v>34</v>
      </c>
      <c r="AX261" s="13" t="s">
        <v>77</v>
      </c>
      <c r="AY261" s="214" t="s">
        <v>141</v>
      </c>
    </row>
    <row r="262" spans="1:65" s="14" customFormat="1" ht="11.25">
      <c r="B262" s="215"/>
      <c r="C262" s="216"/>
      <c r="D262" s="200" t="s">
        <v>152</v>
      </c>
      <c r="E262" s="217" t="s">
        <v>1</v>
      </c>
      <c r="F262" s="218" t="s">
        <v>911</v>
      </c>
      <c r="G262" s="216"/>
      <c r="H262" s="219">
        <v>51.75</v>
      </c>
      <c r="I262" s="220"/>
      <c r="J262" s="216"/>
      <c r="K262" s="216"/>
      <c r="L262" s="221"/>
      <c r="M262" s="222"/>
      <c r="N262" s="223"/>
      <c r="O262" s="223"/>
      <c r="P262" s="223"/>
      <c r="Q262" s="223"/>
      <c r="R262" s="223"/>
      <c r="S262" s="223"/>
      <c r="T262" s="224"/>
      <c r="AT262" s="225" t="s">
        <v>152</v>
      </c>
      <c r="AU262" s="225" t="s">
        <v>87</v>
      </c>
      <c r="AV262" s="14" t="s">
        <v>87</v>
      </c>
      <c r="AW262" s="14" t="s">
        <v>34</v>
      </c>
      <c r="AX262" s="14" t="s">
        <v>77</v>
      </c>
      <c r="AY262" s="225" t="s">
        <v>141</v>
      </c>
    </row>
    <row r="263" spans="1:65" s="13" customFormat="1" ht="11.25">
      <c r="B263" s="205"/>
      <c r="C263" s="206"/>
      <c r="D263" s="200" t="s">
        <v>152</v>
      </c>
      <c r="E263" s="207" t="s">
        <v>1</v>
      </c>
      <c r="F263" s="208" t="s">
        <v>587</v>
      </c>
      <c r="G263" s="206"/>
      <c r="H263" s="207" t="s">
        <v>1</v>
      </c>
      <c r="I263" s="209"/>
      <c r="J263" s="206"/>
      <c r="K263" s="206"/>
      <c r="L263" s="210"/>
      <c r="M263" s="211"/>
      <c r="N263" s="212"/>
      <c r="O263" s="212"/>
      <c r="P263" s="212"/>
      <c r="Q263" s="212"/>
      <c r="R263" s="212"/>
      <c r="S263" s="212"/>
      <c r="T263" s="213"/>
      <c r="AT263" s="214" t="s">
        <v>152</v>
      </c>
      <c r="AU263" s="214" t="s">
        <v>87</v>
      </c>
      <c r="AV263" s="13" t="s">
        <v>85</v>
      </c>
      <c r="AW263" s="13" t="s">
        <v>34</v>
      </c>
      <c r="AX263" s="13" t="s">
        <v>77</v>
      </c>
      <c r="AY263" s="214" t="s">
        <v>141</v>
      </c>
    </row>
    <row r="264" spans="1:65" s="13" customFormat="1" ht="11.25">
      <c r="B264" s="205"/>
      <c r="C264" s="206"/>
      <c r="D264" s="200" t="s">
        <v>152</v>
      </c>
      <c r="E264" s="207" t="s">
        <v>1</v>
      </c>
      <c r="F264" s="208" t="s">
        <v>172</v>
      </c>
      <c r="G264" s="206"/>
      <c r="H264" s="207" t="s">
        <v>1</v>
      </c>
      <c r="I264" s="209"/>
      <c r="J264" s="206"/>
      <c r="K264" s="206"/>
      <c r="L264" s="210"/>
      <c r="M264" s="211"/>
      <c r="N264" s="212"/>
      <c r="O264" s="212"/>
      <c r="P264" s="212"/>
      <c r="Q264" s="212"/>
      <c r="R264" s="212"/>
      <c r="S264" s="212"/>
      <c r="T264" s="213"/>
      <c r="AT264" s="214" t="s">
        <v>152</v>
      </c>
      <c r="AU264" s="214" t="s">
        <v>87</v>
      </c>
      <c r="AV264" s="13" t="s">
        <v>85</v>
      </c>
      <c r="AW264" s="13" t="s">
        <v>34</v>
      </c>
      <c r="AX264" s="13" t="s">
        <v>77</v>
      </c>
      <c r="AY264" s="214" t="s">
        <v>141</v>
      </c>
    </row>
    <row r="265" spans="1:65" s="14" customFormat="1" ht="11.25">
      <c r="B265" s="215"/>
      <c r="C265" s="216"/>
      <c r="D265" s="200" t="s">
        <v>152</v>
      </c>
      <c r="E265" s="217" t="s">
        <v>1</v>
      </c>
      <c r="F265" s="218" t="s">
        <v>916</v>
      </c>
      <c r="G265" s="216"/>
      <c r="H265" s="219">
        <v>39.1</v>
      </c>
      <c r="I265" s="220"/>
      <c r="J265" s="216"/>
      <c r="K265" s="216"/>
      <c r="L265" s="221"/>
      <c r="M265" s="222"/>
      <c r="N265" s="223"/>
      <c r="O265" s="223"/>
      <c r="P265" s="223"/>
      <c r="Q265" s="223"/>
      <c r="R265" s="223"/>
      <c r="S265" s="223"/>
      <c r="T265" s="224"/>
      <c r="AT265" s="225" t="s">
        <v>152</v>
      </c>
      <c r="AU265" s="225" t="s">
        <v>87</v>
      </c>
      <c r="AV265" s="14" t="s">
        <v>87</v>
      </c>
      <c r="AW265" s="14" t="s">
        <v>34</v>
      </c>
      <c r="AX265" s="14" t="s">
        <v>77</v>
      </c>
      <c r="AY265" s="225" t="s">
        <v>141</v>
      </c>
    </row>
    <row r="266" spans="1:65" s="16" customFormat="1" ht="11.25">
      <c r="B266" s="237"/>
      <c r="C266" s="238"/>
      <c r="D266" s="200" t="s">
        <v>152</v>
      </c>
      <c r="E266" s="239" t="s">
        <v>1</v>
      </c>
      <c r="F266" s="240" t="s">
        <v>174</v>
      </c>
      <c r="G266" s="238"/>
      <c r="H266" s="241">
        <v>90.85</v>
      </c>
      <c r="I266" s="242"/>
      <c r="J266" s="238"/>
      <c r="K266" s="238"/>
      <c r="L266" s="243"/>
      <c r="M266" s="244"/>
      <c r="N266" s="245"/>
      <c r="O266" s="245"/>
      <c r="P266" s="245"/>
      <c r="Q266" s="245"/>
      <c r="R266" s="245"/>
      <c r="S266" s="245"/>
      <c r="T266" s="246"/>
      <c r="AT266" s="247" t="s">
        <v>152</v>
      </c>
      <c r="AU266" s="247" t="s">
        <v>87</v>
      </c>
      <c r="AV266" s="16" t="s">
        <v>148</v>
      </c>
      <c r="AW266" s="16" t="s">
        <v>34</v>
      </c>
      <c r="AX266" s="16" t="s">
        <v>85</v>
      </c>
      <c r="AY266" s="247" t="s">
        <v>141</v>
      </c>
    </row>
    <row r="267" spans="1:65" s="2" customFormat="1" ht="33" customHeight="1">
      <c r="A267" s="35"/>
      <c r="B267" s="36"/>
      <c r="C267" s="187" t="s">
        <v>294</v>
      </c>
      <c r="D267" s="187" t="s">
        <v>143</v>
      </c>
      <c r="E267" s="188" t="s">
        <v>334</v>
      </c>
      <c r="F267" s="189" t="s">
        <v>933</v>
      </c>
      <c r="G267" s="190" t="s">
        <v>336</v>
      </c>
      <c r="H267" s="191">
        <v>4</v>
      </c>
      <c r="I267" s="192"/>
      <c r="J267" s="193">
        <f>ROUND(I267*H267,2)</f>
        <v>0</v>
      </c>
      <c r="K267" s="189" t="s">
        <v>147</v>
      </c>
      <c r="L267" s="40"/>
      <c r="M267" s="194" t="s">
        <v>1</v>
      </c>
      <c r="N267" s="195" t="s">
        <v>42</v>
      </c>
      <c r="O267" s="72"/>
      <c r="P267" s="196">
        <f>O267*H267</f>
        <v>0</v>
      </c>
      <c r="Q267" s="196">
        <v>0.15540000000000001</v>
      </c>
      <c r="R267" s="196">
        <f>Q267*H267</f>
        <v>0.62160000000000004</v>
      </c>
      <c r="S267" s="196">
        <v>0</v>
      </c>
      <c r="T267" s="197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198" t="s">
        <v>148</v>
      </c>
      <c r="AT267" s="198" t="s">
        <v>143</v>
      </c>
      <c r="AU267" s="198" t="s">
        <v>87</v>
      </c>
      <c r="AY267" s="18" t="s">
        <v>141</v>
      </c>
      <c r="BE267" s="199">
        <f>IF(N267="základní",J267,0)</f>
        <v>0</v>
      </c>
      <c r="BF267" s="199">
        <f>IF(N267="snížená",J267,0)</f>
        <v>0</v>
      </c>
      <c r="BG267" s="199">
        <f>IF(N267="zákl. přenesená",J267,0)</f>
        <v>0</v>
      </c>
      <c r="BH267" s="199">
        <f>IF(N267="sníž. přenesená",J267,0)</f>
        <v>0</v>
      </c>
      <c r="BI267" s="199">
        <f>IF(N267="nulová",J267,0)</f>
        <v>0</v>
      </c>
      <c r="BJ267" s="18" t="s">
        <v>85</v>
      </c>
      <c r="BK267" s="199">
        <f>ROUND(I267*H267,2)</f>
        <v>0</v>
      </c>
      <c r="BL267" s="18" t="s">
        <v>148</v>
      </c>
      <c r="BM267" s="198" t="s">
        <v>934</v>
      </c>
    </row>
    <row r="268" spans="1:65" s="2" customFormat="1" ht="29.25">
      <c r="A268" s="35"/>
      <c r="B268" s="36"/>
      <c r="C268" s="37"/>
      <c r="D268" s="200" t="s">
        <v>150</v>
      </c>
      <c r="E268" s="37"/>
      <c r="F268" s="201" t="s">
        <v>335</v>
      </c>
      <c r="G268" s="37"/>
      <c r="H268" s="37"/>
      <c r="I268" s="202"/>
      <c r="J268" s="37"/>
      <c r="K268" s="37"/>
      <c r="L268" s="40"/>
      <c r="M268" s="203"/>
      <c r="N268" s="204"/>
      <c r="O268" s="72"/>
      <c r="P268" s="72"/>
      <c r="Q268" s="72"/>
      <c r="R268" s="72"/>
      <c r="S268" s="72"/>
      <c r="T268" s="73"/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T268" s="18" t="s">
        <v>150</v>
      </c>
      <c r="AU268" s="18" t="s">
        <v>87</v>
      </c>
    </row>
    <row r="269" spans="1:65" s="13" customFormat="1" ht="11.25">
      <c r="B269" s="205"/>
      <c r="C269" s="206"/>
      <c r="D269" s="200" t="s">
        <v>152</v>
      </c>
      <c r="E269" s="207" t="s">
        <v>1</v>
      </c>
      <c r="F269" s="208" t="s">
        <v>587</v>
      </c>
      <c r="G269" s="206"/>
      <c r="H269" s="207" t="s">
        <v>1</v>
      </c>
      <c r="I269" s="209"/>
      <c r="J269" s="206"/>
      <c r="K269" s="206"/>
      <c r="L269" s="210"/>
      <c r="M269" s="211"/>
      <c r="N269" s="212"/>
      <c r="O269" s="212"/>
      <c r="P269" s="212"/>
      <c r="Q269" s="212"/>
      <c r="R269" s="212"/>
      <c r="S269" s="212"/>
      <c r="T269" s="213"/>
      <c r="AT269" s="214" t="s">
        <v>152</v>
      </c>
      <c r="AU269" s="214" t="s">
        <v>87</v>
      </c>
      <c r="AV269" s="13" t="s">
        <v>85</v>
      </c>
      <c r="AW269" s="13" t="s">
        <v>34</v>
      </c>
      <c r="AX269" s="13" t="s">
        <v>77</v>
      </c>
      <c r="AY269" s="214" t="s">
        <v>141</v>
      </c>
    </row>
    <row r="270" spans="1:65" s="13" customFormat="1" ht="11.25">
      <c r="B270" s="205"/>
      <c r="C270" s="206"/>
      <c r="D270" s="200" t="s">
        <v>152</v>
      </c>
      <c r="E270" s="207" t="s">
        <v>1</v>
      </c>
      <c r="F270" s="208" t="s">
        <v>851</v>
      </c>
      <c r="G270" s="206"/>
      <c r="H270" s="207" t="s">
        <v>1</v>
      </c>
      <c r="I270" s="209"/>
      <c r="J270" s="206"/>
      <c r="K270" s="206"/>
      <c r="L270" s="210"/>
      <c r="M270" s="211"/>
      <c r="N270" s="212"/>
      <c r="O270" s="212"/>
      <c r="P270" s="212"/>
      <c r="Q270" s="212"/>
      <c r="R270" s="212"/>
      <c r="S270" s="212"/>
      <c r="T270" s="213"/>
      <c r="AT270" s="214" t="s">
        <v>152</v>
      </c>
      <c r="AU270" s="214" t="s">
        <v>87</v>
      </c>
      <c r="AV270" s="13" t="s">
        <v>85</v>
      </c>
      <c r="AW270" s="13" t="s">
        <v>34</v>
      </c>
      <c r="AX270" s="13" t="s">
        <v>77</v>
      </c>
      <c r="AY270" s="214" t="s">
        <v>141</v>
      </c>
    </row>
    <row r="271" spans="1:65" s="14" customFormat="1" ht="11.25">
      <c r="B271" s="215"/>
      <c r="C271" s="216"/>
      <c r="D271" s="200" t="s">
        <v>152</v>
      </c>
      <c r="E271" s="217" t="s">
        <v>1</v>
      </c>
      <c r="F271" s="218" t="s">
        <v>865</v>
      </c>
      <c r="G271" s="216"/>
      <c r="H271" s="219">
        <v>2</v>
      </c>
      <c r="I271" s="220"/>
      <c r="J271" s="216"/>
      <c r="K271" s="216"/>
      <c r="L271" s="221"/>
      <c r="M271" s="222"/>
      <c r="N271" s="223"/>
      <c r="O271" s="223"/>
      <c r="P271" s="223"/>
      <c r="Q271" s="223"/>
      <c r="R271" s="223"/>
      <c r="S271" s="223"/>
      <c r="T271" s="224"/>
      <c r="AT271" s="225" t="s">
        <v>152</v>
      </c>
      <c r="AU271" s="225" t="s">
        <v>87</v>
      </c>
      <c r="AV271" s="14" t="s">
        <v>87</v>
      </c>
      <c r="AW271" s="14" t="s">
        <v>34</v>
      </c>
      <c r="AX271" s="14" t="s">
        <v>77</v>
      </c>
      <c r="AY271" s="225" t="s">
        <v>141</v>
      </c>
    </row>
    <row r="272" spans="1:65" s="13" customFormat="1" ht="11.25">
      <c r="B272" s="205"/>
      <c r="C272" s="206"/>
      <c r="D272" s="200" t="s">
        <v>152</v>
      </c>
      <c r="E272" s="207" t="s">
        <v>1</v>
      </c>
      <c r="F272" s="208" t="s">
        <v>587</v>
      </c>
      <c r="G272" s="206"/>
      <c r="H272" s="207" t="s">
        <v>1</v>
      </c>
      <c r="I272" s="209"/>
      <c r="J272" s="206"/>
      <c r="K272" s="206"/>
      <c r="L272" s="210"/>
      <c r="M272" s="211"/>
      <c r="N272" s="212"/>
      <c r="O272" s="212"/>
      <c r="P272" s="212"/>
      <c r="Q272" s="212"/>
      <c r="R272" s="212"/>
      <c r="S272" s="212"/>
      <c r="T272" s="213"/>
      <c r="AT272" s="214" t="s">
        <v>152</v>
      </c>
      <c r="AU272" s="214" t="s">
        <v>87</v>
      </c>
      <c r="AV272" s="13" t="s">
        <v>85</v>
      </c>
      <c r="AW272" s="13" t="s">
        <v>34</v>
      </c>
      <c r="AX272" s="13" t="s">
        <v>77</v>
      </c>
      <c r="AY272" s="214" t="s">
        <v>141</v>
      </c>
    </row>
    <row r="273" spans="1:65" s="13" customFormat="1" ht="11.25">
      <c r="B273" s="205"/>
      <c r="C273" s="206"/>
      <c r="D273" s="200" t="s">
        <v>152</v>
      </c>
      <c r="E273" s="207" t="s">
        <v>1</v>
      </c>
      <c r="F273" s="208" t="s">
        <v>172</v>
      </c>
      <c r="G273" s="206"/>
      <c r="H273" s="207" t="s">
        <v>1</v>
      </c>
      <c r="I273" s="209"/>
      <c r="J273" s="206"/>
      <c r="K273" s="206"/>
      <c r="L273" s="210"/>
      <c r="M273" s="211"/>
      <c r="N273" s="212"/>
      <c r="O273" s="212"/>
      <c r="P273" s="212"/>
      <c r="Q273" s="212"/>
      <c r="R273" s="212"/>
      <c r="S273" s="212"/>
      <c r="T273" s="213"/>
      <c r="AT273" s="214" t="s">
        <v>152</v>
      </c>
      <c r="AU273" s="214" t="s">
        <v>87</v>
      </c>
      <c r="AV273" s="13" t="s">
        <v>85</v>
      </c>
      <c r="AW273" s="13" t="s">
        <v>34</v>
      </c>
      <c r="AX273" s="13" t="s">
        <v>77</v>
      </c>
      <c r="AY273" s="214" t="s">
        <v>141</v>
      </c>
    </row>
    <row r="274" spans="1:65" s="14" customFormat="1" ht="11.25">
      <c r="B274" s="215"/>
      <c r="C274" s="216"/>
      <c r="D274" s="200" t="s">
        <v>152</v>
      </c>
      <c r="E274" s="217" t="s">
        <v>1</v>
      </c>
      <c r="F274" s="218" t="s">
        <v>865</v>
      </c>
      <c r="G274" s="216"/>
      <c r="H274" s="219">
        <v>2</v>
      </c>
      <c r="I274" s="220"/>
      <c r="J274" s="216"/>
      <c r="K274" s="216"/>
      <c r="L274" s="221"/>
      <c r="M274" s="222"/>
      <c r="N274" s="223"/>
      <c r="O274" s="223"/>
      <c r="P274" s="223"/>
      <c r="Q274" s="223"/>
      <c r="R274" s="223"/>
      <c r="S274" s="223"/>
      <c r="T274" s="224"/>
      <c r="AT274" s="225" t="s">
        <v>152</v>
      </c>
      <c r="AU274" s="225" t="s">
        <v>87</v>
      </c>
      <c r="AV274" s="14" t="s">
        <v>87</v>
      </c>
      <c r="AW274" s="14" t="s">
        <v>34</v>
      </c>
      <c r="AX274" s="14" t="s">
        <v>77</v>
      </c>
      <c r="AY274" s="225" t="s">
        <v>141</v>
      </c>
    </row>
    <row r="275" spans="1:65" s="16" customFormat="1" ht="11.25">
      <c r="B275" s="237"/>
      <c r="C275" s="238"/>
      <c r="D275" s="200" t="s">
        <v>152</v>
      </c>
      <c r="E275" s="239" t="s">
        <v>1</v>
      </c>
      <c r="F275" s="240" t="s">
        <v>174</v>
      </c>
      <c r="G275" s="238"/>
      <c r="H275" s="241">
        <v>4</v>
      </c>
      <c r="I275" s="242"/>
      <c r="J275" s="238"/>
      <c r="K275" s="238"/>
      <c r="L275" s="243"/>
      <c r="M275" s="244"/>
      <c r="N275" s="245"/>
      <c r="O275" s="245"/>
      <c r="P275" s="245"/>
      <c r="Q275" s="245"/>
      <c r="R275" s="245"/>
      <c r="S275" s="245"/>
      <c r="T275" s="246"/>
      <c r="AT275" s="247" t="s">
        <v>152</v>
      </c>
      <c r="AU275" s="247" t="s">
        <v>87</v>
      </c>
      <c r="AV275" s="16" t="s">
        <v>148</v>
      </c>
      <c r="AW275" s="16" t="s">
        <v>34</v>
      </c>
      <c r="AX275" s="16" t="s">
        <v>85</v>
      </c>
      <c r="AY275" s="247" t="s">
        <v>141</v>
      </c>
    </row>
    <row r="276" spans="1:65" s="2" customFormat="1" ht="24.2" customHeight="1">
      <c r="A276" s="35"/>
      <c r="B276" s="36"/>
      <c r="C276" s="187" t="s">
        <v>7</v>
      </c>
      <c r="D276" s="187" t="s">
        <v>143</v>
      </c>
      <c r="E276" s="188" t="s">
        <v>935</v>
      </c>
      <c r="F276" s="189" t="s">
        <v>936</v>
      </c>
      <c r="G276" s="190" t="s">
        <v>336</v>
      </c>
      <c r="H276" s="191">
        <v>4</v>
      </c>
      <c r="I276" s="192"/>
      <c r="J276" s="193">
        <f>ROUND(I276*H276,2)</f>
        <v>0</v>
      </c>
      <c r="K276" s="189" t="s">
        <v>147</v>
      </c>
      <c r="L276" s="40"/>
      <c r="M276" s="194" t="s">
        <v>1</v>
      </c>
      <c r="N276" s="195" t="s">
        <v>42</v>
      </c>
      <c r="O276" s="72"/>
      <c r="P276" s="196">
        <f>O276*H276</f>
        <v>0</v>
      </c>
      <c r="Q276" s="196">
        <v>0</v>
      </c>
      <c r="R276" s="196">
        <f>Q276*H276</f>
        <v>0</v>
      </c>
      <c r="S276" s="196">
        <v>0</v>
      </c>
      <c r="T276" s="197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198" t="s">
        <v>148</v>
      </c>
      <c r="AT276" s="198" t="s">
        <v>143</v>
      </c>
      <c r="AU276" s="198" t="s">
        <v>87</v>
      </c>
      <c r="AY276" s="18" t="s">
        <v>141</v>
      </c>
      <c r="BE276" s="199">
        <f>IF(N276="základní",J276,0)</f>
        <v>0</v>
      </c>
      <c r="BF276" s="199">
        <f>IF(N276="snížená",J276,0)</f>
        <v>0</v>
      </c>
      <c r="BG276" s="199">
        <f>IF(N276="zákl. přenesená",J276,0)</f>
        <v>0</v>
      </c>
      <c r="BH276" s="199">
        <f>IF(N276="sníž. přenesená",J276,0)</f>
        <v>0</v>
      </c>
      <c r="BI276" s="199">
        <f>IF(N276="nulová",J276,0)</f>
        <v>0</v>
      </c>
      <c r="BJ276" s="18" t="s">
        <v>85</v>
      </c>
      <c r="BK276" s="199">
        <f>ROUND(I276*H276,2)</f>
        <v>0</v>
      </c>
      <c r="BL276" s="18" t="s">
        <v>148</v>
      </c>
      <c r="BM276" s="198" t="s">
        <v>937</v>
      </c>
    </row>
    <row r="277" spans="1:65" s="2" customFormat="1" ht="48.75">
      <c r="A277" s="35"/>
      <c r="B277" s="36"/>
      <c r="C277" s="37"/>
      <c r="D277" s="200" t="s">
        <v>150</v>
      </c>
      <c r="E277" s="37"/>
      <c r="F277" s="201" t="s">
        <v>938</v>
      </c>
      <c r="G277" s="37"/>
      <c r="H277" s="37"/>
      <c r="I277" s="202"/>
      <c r="J277" s="37"/>
      <c r="K277" s="37"/>
      <c r="L277" s="40"/>
      <c r="M277" s="203"/>
      <c r="N277" s="204"/>
      <c r="O277" s="72"/>
      <c r="P277" s="72"/>
      <c r="Q277" s="72"/>
      <c r="R277" s="72"/>
      <c r="S277" s="72"/>
      <c r="T277" s="73"/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T277" s="18" t="s">
        <v>150</v>
      </c>
      <c r="AU277" s="18" t="s">
        <v>87</v>
      </c>
    </row>
    <row r="278" spans="1:65" s="13" customFormat="1" ht="11.25">
      <c r="B278" s="205"/>
      <c r="C278" s="206"/>
      <c r="D278" s="200" t="s">
        <v>152</v>
      </c>
      <c r="E278" s="207" t="s">
        <v>1</v>
      </c>
      <c r="F278" s="208" t="s">
        <v>587</v>
      </c>
      <c r="G278" s="206"/>
      <c r="H278" s="207" t="s">
        <v>1</v>
      </c>
      <c r="I278" s="209"/>
      <c r="J278" s="206"/>
      <c r="K278" s="206"/>
      <c r="L278" s="210"/>
      <c r="M278" s="211"/>
      <c r="N278" s="212"/>
      <c r="O278" s="212"/>
      <c r="P278" s="212"/>
      <c r="Q278" s="212"/>
      <c r="R278" s="212"/>
      <c r="S278" s="212"/>
      <c r="T278" s="213"/>
      <c r="AT278" s="214" t="s">
        <v>152</v>
      </c>
      <c r="AU278" s="214" t="s">
        <v>87</v>
      </c>
      <c r="AV278" s="13" t="s">
        <v>85</v>
      </c>
      <c r="AW278" s="13" t="s">
        <v>34</v>
      </c>
      <c r="AX278" s="13" t="s">
        <v>77</v>
      </c>
      <c r="AY278" s="214" t="s">
        <v>141</v>
      </c>
    </row>
    <row r="279" spans="1:65" s="13" customFormat="1" ht="11.25">
      <c r="B279" s="205"/>
      <c r="C279" s="206"/>
      <c r="D279" s="200" t="s">
        <v>152</v>
      </c>
      <c r="E279" s="207" t="s">
        <v>1</v>
      </c>
      <c r="F279" s="208" t="s">
        <v>851</v>
      </c>
      <c r="G279" s="206"/>
      <c r="H279" s="207" t="s">
        <v>1</v>
      </c>
      <c r="I279" s="209"/>
      <c r="J279" s="206"/>
      <c r="K279" s="206"/>
      <c r="L279" s="210"/>
      <c r="M279" s="211"/>
      <c r="N279" s="212"/>
      <c r="O279" s="212"/>
      <c r="P279" s="212"/>
      <c r="Q279" s="212"/>
      <c r="R279" s="212"/>
      <c r="S279" s="212"/>
      <c r="T279" s="213"/>
      <c r="AT279" s="214" t="s">
        <v>152</v>
      </c>
      <c r="AU279" s="214" t="s">
        <v>87</v>
      </c>
      <c r="AV279" s="13" t="s">
        <v>85</v>
      </c>
      <c r="AW279" s="13" t="s">
        <v>34</v>
      </c>
      <c r="AX279" s="13" t="s">
        <v>77</v>
      </c>
      <c r="AY279" s="214" t="s">
        <v>141</v>
      </c>
    </row>
    <row r="280" spans="1:65" s="14" customFormat="1" ht="11.25">
      <c r="B280" s="215"/>
      <c r="C280" s="216"/>
      <c r="D280" s="200" t="s">
        <v>152</v>
      </c>
      <c r="E280" s="217" t="s">
        <v>1</v>
      </c>
      <c r="F280" s="218" t="s">
        <v>865</v>
      </c>
      <c r="G280" s="216"/>
      <c r="H280" s="219">
        <v>2</v>
      </c>
      <c r="I280" s="220"/>
      <c r="J280" s="216"/>
      <c r="K280" s="216"/>
      <c r="L280" s="221"/>
      <c r="M280" s="222"/>
      <c r="N280" s="223"/>
      <c r="O280" s="223"/>
      <c r="P280" s="223"/>
      <c r="Q280" s="223"/>
      <c r="R280" s="223"/>
      <c r="S280" s="223"/>
      <c r="T280" s="224"/>
      <c r="AT280" s="225" t="s">
        <v>152</v>
      </c>
      <c r="AU280" s="225" t="s">
        <v>87</v>
      </c>
      <c r="AV280" s="14" t="s">
        <v>87</v>
      </c>
      <c r="AW280" s="14" t="s">
        <v>34</v>
      </c>
      <c r="AX280" s="14" t="s">
        <v>77</v>
      </c>
      <c r="AY280" s="225" t="s">
        <v>141</v>
      </c>
    </row>
    <row r="281" spans="1:65" s="13" customFormat="1" ht="11.25">
      <c r="B281" s="205"/>
      <c r="C281" s="206"/>
      <c r="D281" s="200" t="s">
        <v>152</v>
      </c>
      <c r="E281" s="207" t="s">
        <v>1</v>
      </c>
      <c r="F281" s="208" t="s">
        <v>587</v>
      </c>
      <c r="G281" s="206"/>
      <c r="H281" s="207" t="s">
        <v>1</v>
      </c>
      <c r="I281" s="209"/>
      <c r="J281" s="206"/>
      <c r="K281" s="206"/>
      <c r="L281" s="210"/>
      <c r="M281" s="211"/>
      <c r="N281" s="212"/>
      <c r="O281" s="212"/>
      <c r="P281" s="212"/>
      <c r="Q281" s="212"/>
      <c r="R281" s="212"/>
      <c r="S281" s="212"/>
      <c r="T281" s="213"/>
      <c r="AT281" s="214" t="s">
        <v>152</v>
      </c>
      <c r="AU281" s="214" t="s">
        <v>87</v>
      </c>
      <c r="AV281" s="13" t="s">
        <v>85</v>
      </c>
      <c r="AW281" s="13" t="s">
        <v>34</v>
      </c>
      <c r="AX281" s="13" t="s">
        <v>77</v>
      </c>
      <c r="AY281" s="214" t="s">
        <v>141</v>
      </c>
    </row>
    <row r="282" spans="1:65" s="13" customFormat="1" ht="11.25">
      <c r="B282" s="205"/>
      <c r="C282" s="206"/>
      <c r="D282" s="200" t="s">
        <v>152</v>
      </c>
      <c r="E282" s="207" t="s">
        <v>1</v>
      </c>
      <c r="F282" s="208" t="s">
        <v>172</v>
      </c>
      <c r="G282" s="206"/>
      <c r="H282" s="207" t="s">
        <v>1</v>
      </c>
      <c r="I282" s="209"/>
      <c r="J282" s="206"/>
      <c r="K282" s="206"/>
      <c r="L282" s="210"/>
      <c r="M282" s="211"/>
      <c r="N282" s="212"/>
      <c r="O282" s="212"/>
      <c r="P282" s="212"/>
      <c r="Q282" s="212"/>
      <c r="R282" s="212"/>
      <c r="S282" s="212"/>
      <c r="T282" s="213"/>
      <c r="AT282" s="214" t="s">
        <v>152</v>
      </c>
      <c r="AU282" s="214" t="s">
        <v>87</v>
      </c>
      <c r="AV282" s="13" t="s">
        <v>85</v>
      </c>
      <c r="AW282" s="13" t="s">
        <v>34</v>
      </c>
      <c r="AX282" s="13" t="s">
        <v>77</v>
      </c>
      <c r="AY282" s="214" t="s">
        <v>141</v>
      </c>
    </row>
    <row r="283" spans="1:65" s="14" customFormat="1" ht="11.25">
      <c r="B283" s="215"/>
      <c r="C283" s="216"/>
      <c r="D283" s="200" t="s">
        <v>152</v>
      </c>
      <c r="E283" s="217" t="s">
        <v>1</v>
      </c>
      <c r="F283" s="218" t="s">
        <v>865</v>
      </c>
      <c r="G283" s="216"/>
      <c r="H283" s="219">
        <v>2</v>
      </c>
      <c r="I283" s="220"/>
      <c r="J283" s="216"/>
      <c r="K283" s="216"/>
      <c r="L283" s="221"/>
      <c r="M283" s="222"/>
      <c r="N283" s="223"/>
      <c r="O283" s="223"/>
      <c r="P283" s="223"/>
      <c r="Q283" s="223"/>
      <c r="R283" s="223"/>
      <c r="S283" s="223"/>
      <c r="T283" s="224"/>
      <c r="AT283" s="225" t="s">
        <v>152</v>
      </c>
      <c r="AU283" s="225" t="s">
        <v>87</v>
      </c>
      <c r="AV283" s="14" t="s">
        <v>87</v>
      </c>
      <c r="AW283" s="14" t="s">
        <v>34</v>
      </c>
      <c r="AX283" s="14" t="s">
        <v>77</v>
      </c>
      <c r="AY283" s="225" t="s">
        <v>141</v>
      </c>
    </row>
    <row r="284" spans="1:65" s="16" customFormat="1" ht="11.25">
      <c r="B284" s="237"/>
      <c r="C284" s="238"/>
      <c r="D284" s="200" t="s">
        <v>152</v>
      </c>
      <c r="E284" s="239" t="s">
        <v>1</v>
      </c>
      <c r="F284" s="240" t="s">
        <v>174</v>
      </c>
      <c r="G284" s="238"/>
      <c r="H284" s="241">
        <v>4</v>
      </c>
      <c r="I284" s="242"/>
      <c r="J284" s="238"/>
      <c r="K284" s="238"/>
      <c r="L284" s="243"/>
      <c r="M284" s="244"/>
      <c r="N284" s="245"/>
      <c r="O284" s="245"/>
      <c r="P284" s="245"/>
      <c r="Q284" s="245"/>
      <c r="R284" s="245"/>
      <c r="S284" s="245"/>
      <c r="T284" s="246"/>
      <c r="AT284" s="247" t="s">
        <v>152</v>
      </c>
      <c r="AU284" s="247" t="s">
        <v>87</v>
      </c>
      <c r="AV284" s="16" t="s">
        <v>148</v>
      </c>
      <c r="AW284" s="16" t="s">
        <v>34</v>
      </c>
      <c r="AX284" s="16" t="s">
        <v>85</v>
      </c>
      <c r="AY284" s="247" t="s">
        <v>141</v>
      </c>
    </row>
    <row r="285" spans="1:65" s="12" customFormat="1" ht="22.9" customHeight="1">
      <c r="B285" s="171"/>
      <c r="C285" s="172"/>
      <c r="D285" s="173" t="s">
        <v>76</v>
      </c>
      <c r="E285" s="185" t="s">
        <v>187</v>
      </c>
      <c r="F285" s="185" t="s">
        <v>372</v>
      </c>
      <c r="G285" s="172"/>
      <c r="H285" s="172"/>
      <c r="I285" s="175"/>
      <c r="J285" s="186">
        <f>BK285</f>
        <v>0</v>
      </c>
      <c r="K285" s="172"/>
      <c r="L285" s="177"/>
      <c r="M285" s="178"/>
      <c r="N285" s="179"/>
      <c r="O285" s="179"/>
      <c r="P285" s="180">
        <f>SUM(P286:P335)</f>
        <v>0</v>
      </c>
      <c r="Q285" s="179"/>
      <c r="R285" s="180">
        <f>SUM(R286:R335)</f>
        <v>0.78979694</v>
      </c>
      <c r="S285" s="179"/>
      <c r="T285" s="181">
        <f>SUM(T286:T335)</f>
        <v>0</v>
      </c>
      <c r="AR285" s="182" t="s">
        <v>85</v>
      </c>
      <c r="AT285" s="183" t="s">
        <v>76</v>
      </c>
      <c r="AU285" s="183" t="s">
        <v>85</v>
      </c>
      <c r="AY285" s="182" t="s">
        <v>141</v>
      </c>
      <c r="BK285" s="184">
        <f>SUM(BK286:BK335)</f>
        <v>0</v>
      </c>
    </row>
    <row r="286" spans="1:65" s="2" customFormat="1" ht="24.2" customHeight="1">
      <c r="A286" s="35"/>
      <c r="B286" s="36"/>
      <c r="C286" s="187" t="s">
        <v>307</v>
      </c>
      <c r="D286" s="187" t="s">
        <v>143</v>
      </c>
      <c r="E286" s="188" t="s">
        <v>419</v>
      </c>
      <c r="F286" s="189" t="s">
        <v>420</v>
      </c>
      <c r="G286" s="190" t="s">
        <v>146</v>
      </c>
      <c r="H286" s="191">
        <v>50.588999999999999</v>
      </c>
      <c r="I286" s="192"/>
      <c r="J286" s="193">
        <f>ROUND(I286*H286,2)</f>
        <v>0</v>
      </c>
      <c r="K286" s="189" t="s">
        <v>147</v>
      </c>
      <c r="L286" s="40"/>
      <c r="M286" s="194" t="s">
        <v>1</v>
      </c>
      <c r="N286" s="195" t="s">
        <v>42</v>
      </c>
      <c r="O286" s="72"/>
      <c r="P286" s="196">
        <f>O286*H286</f>
        <v>0</v>
      </c>
      <c r="Q286" s="196">
        <v>4.3800000000000002E-3</v>
      </c>
      <c r="R286" s="196">
        <f>Q286*H286</f>
        <v>0.22157982000000001</v>
      </c>
      <c r="S286" s="196">
        <v>0</v>
      </c>
      <c r="T286" s="197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198" t="s">
        <v>148</v>
      </c>
      <c r="AT286" s="198" t="s">
        <v>143</v>
      </c>
      <c r="AU286" s="198" t="s">
        <v>87</v>
      </c>
      <c r="AY286" s="18" t="s">
        <v>141</v>
      </c>
      <c r="BE286" s="199">
        <f>IF(N286="základní",J286,0)</f>
        <v>0</v>
      </c>
      <c r="BF286" s="199">
        <f>IF(N286="snížená",J286,0)</f>
        <v>0</v>
      </c>
      <c r="BG286" s="199">
        <f>IF(N286="zákl. přenesená",J286,0)</f>
        <v>0</v>
      </c>
      <c r="BH286" s="199">
        <f>IF(N286="sníž. přenesená",J286,0)</f>
        <v>0</v>
      </c>
      <c r="BI286" s="199">
        <f>IF(N286="nulová",J286,0)</f>
        <v>0</v>
      </c>
      <c r="BJ286" s="18" t="s">
        <v>85</v>
      </c>
      <c r="BK286" s="199">
        <f>ROUND(I286*H286,2)</f>
        <v>0</v>
      </c>
      <c r="BL286" s="18" t="s">
        <v>148</v>
      </c>
      <c r="BM286" s="198" t="s">
        <v>939</v>
      </c>
    </row>
    <row r="287" spans="1:65" s="2" customFormat="1" ht="19.5">
      <c r="A287" s="35"/>
      <c r="B287" s="36"/>
      <c r="C287" s="37"/>
      <c r="D287" s="200" t="s">
        <v>150</v>
      </c>
      <c r="E287" s="37"/>
      <c r="F287" s="201" t="s">
        <v>940</v>
      </c>
      <c r="G287" s="37"/>
      <c r="H287" s="37"/>
      <c r="I287" s="202"/>
      <c r="J287" s="37"/>
      <c r="K287" s="37"/>
      <c r="L287" s="40"/>
      <c r="M287" s="203"/>
      <c r="N287" s="204"/>
      <c r="O287" s="72"/>
      <c r="P287" s="72"/>
      <c r="Q287" s="72"/>
      <c r="R287" s="72"/>
      <c r="S287" s="72"/>
      <c r="T287" s="73"/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T287" s="18" t="s">
        <v>150</v>
      </c>
      <c r="AU287" s="18" t="s">
        <v>87</v>
      </c>
    </row>
    <row r="288" spans="1:65" s="13" customFormat="1" ht="11.25">
      <c r="B288" s="205"/>
      <c r="C288" s="206"/>
      <c r="D288" s="200" t="s">
        <v>152</v>
      </c>
      <c r="E288" s="207" t="s">
        <v>1</v>
      </c>
      <c r="F288" s="208" t="s">
        <v>941</v>
      </c>
      <c r="G288" s="206"/>
      <c r="H288" s="207" t="s">
        <v>1</v>
      </c>
      <c r="I288" s="209"/>
      <c r="J288" s="206"/>
      <c r="K288" s="206"/>
      <c r="L288" s="210"/>
      <c r="M288" s="211"/>
      <c r="N288" s="212"/>
      <c r="O288" s="212"/>
      <c r="P288" s="212"/>
      <c r="Q288" s="212"/>
      <c r="R288" s="212"/>
      <c r="S288" s="212"/>
      <c r="T288" s="213"/>
      <c r="AT288" s="214" t="s">
        <v>152</v>
      </c>
      <c r="AU288" s="214" t="s">
        <v>87</v>
      </c>
      <c r="AV288" s="13" t="s">
        <v>85</v>
      </c>
      <c r="AW288" s="13" t="s">
        <v>34</v>
      </c>
      <c r="AX288" s="13" t="s">
        <v>77</v>
      </c>
      <c r="AY288" s="214" t="s">
        <v>141</v>
      </c>
    </row>
    <row r="289" spans="1:65" s="13" customFormat="1" ht="11.25">
      <c r="B289" s="205"/>
      <c r="C289" s="206"/>
      <c r="D289" s="200" t="s">
        <v>152</v>
      </c>
      <c r="E289" s="207" t="s">
        <v>1</v>
      </c>
      <c r="F289" s="208" t="s">
        <v>942</v>
      </c>
      <c r="G289" s="206"/>
      <c r="H289" s="207" t="s">
        <v>1</v>
      </c>
      <c r="I289" s="209"/>
      <c r="J289" s="206"/>
      <c r="K289" s="206"/>
      <c r="L289" s="210"/>
      <c r="M289" s="211"/>
      <c r="N289" s="212"/>
      <c r="O289" s="212"/>
      <c r="P289" s="212"/>
      <c r="Q289" s="212"/>
      <c r="R289" s="212"/>
      <c r="S289" s="212"/>
      <c r="T289" s="213"/>
      <c r="AT289" s="214" t="s">
        <v>152</v>
      </c>
      <c r="AU289" s="214" t="s">
        <v>87</v>
      </c>
      <c r="AV289" s="13" t="s">
        <v>85</v>
      </c>
      <c r="AW289" s="13" t="s">
        <v>34</v>
      </c>
      <c r="AX289" s="13" t="s">
        <v>77</v>
      </c>
      <c r="AY289" s="214" t="s">
        <v>141</v>
      </c>
    </row>
    <row r="290" spans="1:65" s="14" customFormat="1" ht="11.25">
      <c r="B290" s="215"/>
      <c r="C290" s="216"/>
      <c r="D290" s="200" t="s">
        <v>152</v>
      </c>
      <c r="E290" s="217" t="s">
        <v>1</v>
      </c>
      <c r="F290" s="218" t="s">
        <v>943</v>
      </c>
      <c r="G290" s="216"/>
      <c r="H290" s="219">
        <v>50.588999999999999</v>
      </c>
      <c r="I290" s="220"/>
      <c r="J290" s="216"/>
      <c r="K290" s="216"/>
      <c r="L290" s="221"/>
      <c r="M290" s="222"/>
      <c r="N290" s="223"/>
      <c r="O290" s="223"/>
      <c r="P290" s="223"/>
      <c r="Q290" s="223"/>
      <c r="R290" s="223"/>
      <c r="S290" s="223"/>
      <c r="T290" s="224"/>
      <c r="AT290" s="225" t="s">
        <v>152</v>
      </c>
      <c r="AU290" s="225" t="s">
        <v>87</v>
      </c>
      <c r="AV290" s="14" t="s">
        <v>87</v>
      </c>
      <c r="AW290" s="14" t="s">
        <v>34</v>
      </c>
      <c r="AX290" s="14" t="s">
        <v>77</v>
      </c>
      <c r="AY290" s="225" t="s">
        <v>141</v>
      </c>
    </row>
    <row r="291" spans="1:65" s="16" customFormat="1" ht="11.25">
      <c r="B291" s="237"/>
      <c r="C291" s="238"/>
      <c r="D291" s="200" t="s">
        <v>152</v>
      </c>
      <c r="E291" s="239" t="s">
        <v>1</v>
      </c>
      <c r="F291" s="240" t="s">
        <v>174</v>
      </c>
      <c r="G291" s="238"/>
      <c r="H291" s="241">
        <v>50.588999999999999</v>
      </c>
      <c r="I291" s="242"/>
      <c r="J291" s="238"/>
      <c r="K291" s="238"/>
      <c r="L291" s="243"/>
      <c r="M291" s="244"/>
      <c r="N291" s="245"/>
      <c r="O291" s="245"/>
      <c r="P291" s="245"/>
      <c r="Q291" s="245"/>
      <c r="R291" s="245"/>
      <c r="S291" s="245"/>
      <c r="T291" s="246"/>
      <c r="AT291" s="247" t="s">
        <v>152</v>
      </c>
      <c r="AU291" s="247" t="s">
        <v>87</v>
      </c>
      <c r="AV291" s="16" t="s">
        <v>148</v>
      </c>
      <c r="AW291" s="16" t="s">
        <v>34</v>
      </c>
      <c r="AX291" s="16" t="s">
        <v>85</v>
      </c>
      <c r="AY291" s="247" t="s">
        <v>141</v>
      </c>
    </row>
    <row r="292" spans="1:65" s="2" customFormat="1" ht="24.2" customHeight="1">
      <c r="A292" s="35"/>
      <c r="B292" s="36"/>
      <c r="C292" s="187" t="s">
        <v>312</v>
      </c>
      <c r="D292" s="187" t="s">
        <v>143</v>
      </c>
      <c r="E292" s="188" t="s">
        <v>944</v>
      </c>
      <c r="F292" s="189" t="s">
        <v>945</v>
      </c>
      <c r="G292" s="190" t="s">
        <v>146</v>
      </c>
      <c r="H292" s="191">
        <v>50.588999999999999</v>
      </c>
      <c r="I292" s="192"/>
      <c r="J292" s="193">
        <f>ROUND(I292*H292,2)</f>
        <v>0</v>
      </c>
      <c r="K292" s="189" t="s">
        <v>147</v>
      </c>
      <c r="L292" s="40"/>
      <c r="M292" s="194" t="s">
        <v>1</v>
      </c>
      <c r="N292" s="195" t="s">
        <v>42</v>
      </c>
      <c r="O292" s="72"/>
      <c r="P292" s="196">
        <f>O292*H292</f>
        <v>0</v>
      </c>
      <c r="Q292" s="196">
        <v>2.0000000000000001E-4</v>
      </c>
      <c r="R292" s="196">
        <f>Q292*H292</f>
        <v>1.01178E-2</v>
      </c>
      <c r="S292" s="196">
        <v>0</v>
      </c>
      <c r="T292" s="197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198" t="s">
        <v>148</v>
      </c>
      <c r="AT292" s="198" t="s">
        <v>143</v>
      </c>
      <c r="AU292" s="198" t="s">
        <v>87</v>
      </c>
      <c r="AY292" s="18" t="s">
        <v>141</v>
      </c>
      <c r="BE292" s="199">
        <f>IF(N292="základní",J292,0)</f>
        <v>0</v>
      </c>
      <c r="BF292" s="199">
        <f>IF(N292="snížená",J292,0)</f>
        <v>0</v>
      </c>
      <c r="BG292" s="199">
        <f>IF(N292="zákl. přenesená",J292,0)</f>
        <v>0</v>
      </c>
      <c r="BH292" s="199">
        <f>IF(N292="sníž. přenesená",J292,0)</f>
        <v>0</v>
      </c>
      <c r="BI292" s="199">
        <f>IF(N292="nulová",J292,0)</f>
        <v>0</v>
      </c>
      <c r="BJ292" s="18" t="s">
        <v>85</v>
      </c>
      <c r="BK292" s="199">
        <f>ROUND(I292*H292,2)</f>
        <v>0</v>
      </c>
      <c r="BL292" s="18" t="s">
        <v>148</v>
      </c>
      <c r="BM292" s="198" t="s">
        <v>946</v>
      </c>
    </row>
    <row r="293" spans="1:65" s="2" customFormat="1" ht="19.5">
      <c r="A293" s="35"/>
      <c r="B293" s="36"/>
      <c r="C293" s="37"/>
      <c r="D293" s="200" t="s">
        <v>150</v>
      </c>
      <c r="E293" s="37"/>
      <c r="F293" s="201" t="s">
        <v>947</v>
      </c>
      <c r="G293" s="37"/>
      <c r="H293" s="37"/>
      <c r="I293" s="202"/>
      <c r="J293" s="37"/>
      <c r="K293" s="37"/>
      <c r="L293" s="40"/>
      <c r="M293" s="203"/>
      <c r="N293" s="204"/>
      <c r="O293" s="72"/>
      <c r="P293" s="72"/>
      <c r="Q293" s="72"/>
      <c r="R293" s="72"/>
      <c r="S293" s="72"/>
      <c r="T293" s="73"/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T293" s="18" t="s">
        <v>150</v>
      </c>
      <c r="AU293" s="18" t="s">
        <v>87</v>
      </c>
    </row>
    <row r="294" spans="1:65" s="13" customFormat="1" ht="11.25">
      <c r="B294" s="205"/>
      <c r="C294" s="206"/>
      <c r="D294" s="200" t="s">
        <v>152</v>
      </c>
      <c r="E294" s="207" t="s">
        <v>1</v>
      </c>
      <c r="F294" s="208" t="s">
        <v>941</v>
      </c>
      <c r="G294" s="206"/>
      <c r="H294" s="207" t="s">
        <v>1</v>
      </c>
      <c r="I294" s="209"/>
      <c r="J294" s="206"/>
      <c r="K294" s="206"/>
      <c r="L294" s="210"/>
      <c r="M294" s="211"/>
      <c r="N294" s="212"/>
      <c r="O294" s="212"/>
      <c r="P294" s="212"/>
      <c r="Q294" s="212"/>
      <c r="R294" s="212"/>
      <c r="S294" s="212"/>
      <c r="T294" s="213"/>
      <c r="AT294" s="214" t="s">
        <v>152</v>
      </c>
      <c r="AU294" s="214" t="s">
        <v>87</v>
      </c>
      <c r="AV294" s="13" t="s">
        <v>85</v>
      </c>
      <c r="AW294" s="13" t="s">
        <v>34</v>
      </c>
      <c r="AX294" s="13" t="s">
        <v>77</v>
      </c>
      <c r="AY294" s="214" t="s">
        <v>141</v>
      </c>
    </row>
    <row r="295" spans="1:65" s="13" customFormat="1" ht="11.25">
      <c r="B295" s="205"/>
      <c r="C295" s="206"/>
      <c r="D295" s="200" t="s">
        <v>152</v>
      </c>
      <c r="E295" s="207" t="s">
        <v>1</v>
      </c>
      <c r="F295" s="208" t="s">
        <v>942</v>
      </c>
      <c r="G295" s="206"/>
      <c r="H295" s="207" t="s">
        <v>1</v>
      </c>
      <c r="I295" s="209"/>
      <c r="J295" s="206"/>
      <c r="K295" s="206"/>
      <c r="L295" s="210"/>
      <c r="M295" s="211"/>
      <c r="N295" s="212"/>
      <c r="O295" s="212"/>
      <c r="P295" s="212"/>
      <c r="Q295" s="212"/>
      <c r="R295" s="212"/>
      <c r="S295" s="212"/>
      <c r="T295" s="213"/>
      <c r="AT295" s="214" t="s">
        <v>152</v>
      </c>
      <c r="AU295" s="214" t="s">
        <v>87</v>
      </c>
      <c r="AV295" s="13" t="s">
        <v>85</v>
      </c>
      <c r="AW295" s="13" t="s">
        <v>34</v>
      </c>
      <c r="AX295" s="13" t="s">
        <v>77</v>
      </c>
      <c r="AY295" s="214" t="s">
        <v>141</v>
      </c>
    </row>
    <row r="296" spans="1:65" s="14" customFormat="1" ht="11.25">
      <c r="B296" s="215"/>
      <c r="C296" s="216"/>
      <c r="D296" s="200" t="s">
        <v>152</v>
      </c>
      <c r="E296" s="217" t="s">
        <v>1</v>
      </c>
      <c r="F296" s="218" t="s">
        <v>943</v>
      </c>
      <c r="G296" s="216"/>
      <c r="H296" s="219">
        <v>50.588999999999999</v>
      </c>
      <c r="I296" s="220"/>
      <c r="J296" s="216"/>
      <c r="K296" s="216"/>
      <c r="L296" s="221"/>
      <c r="M296" s="222"/>
      <c r="N296" s="223"/>
      <c r="O296" s="223"/>
      <c r="P296" s="223"/>
      <c r="Q296" s="223"/>
      <c r="R296" s="223"/>
      <c r="S296" s="223"/>
      <c r="T296" s="224"/>
      <c r="AT296" s="225" t="s">
        <v>152</v>
      </c>
      <c r="AU296" s="225" t="s">
        <v>87</v>
      </c>
      <c r="AV296" s="14" t="s">
        <v>87</v>
      </c>
      <c r="AW296" s="14" t="s">
        <v>34</v>
      </c>
      <c r="AX296" s="14" t="s">
        <v>77</v>
      </c>
      <c r="AY296" s="225" t="s">
        <v>141</v>
      </c>
    </row>
    <row r="297" spans="1:65" s="16" customFormat="1" ht="11.25">
      <c r="B297" s="237"/>
      <c r="C297" s="238"/>
      <c r="D297" s="200" t="s">
        <v>152</v>
      </c>
      <c r="E297" s="239" t="s">
        <v>1</v>
      </c>
      <c r="F297" s="240" t="s">
        <v>174</v>
      </c>
      <c r="G297" s="238"/>
      <c r="H297" s="241">
        <v>50.588999999999999</v>
      </c>
      <c r="I297" s="242"/>
      <c r="J297" s="238"/>
      <c r="K297" s="238"/>
      <c r="L297" s="243"/>
      <c r="M297" s="244"/>
      <c r="N297" s="245"/>
      <c r="O297" s="245"/>
      <c r="P297" s="245"/>
      <c r="Q297" s="245"/>
      <c r="R297" s="245"/>
      <c r="S297" s="245"/>
      <c r="T297" s="246"/>
      <c r="AT297" s="247" t="s">
        <v>152</v>
      </c>
      <c r="AU297" s="247" t="s">
        <v>87</v>
      </c>
      <c r="AV297" s="16" t="s">
        <v>148</v>
      </c>
      <c r="AW297" s="16" t="s">
        <v>34</v>
      </c>
      <c r="AX297" s="16" t="s">
        <v>85</v>
      </c>
      <c r="AY297" s="247" t="s">
        <v>141</v>
      </c>
    </row>
    <row r="298" spans="1:65" s="2" customFormat="1" ht="24.2" customHeight="1">
      <c r="A298" s="35"/>
      <c r="B298" s="36"/>
      <c r="C298" s="187" t="s">
        <v>318</v>
      </c>
      <c r="D298" s="187" t="s">
        <v>143</v>
      </c>
      <c r="E298" s="188" t="s">
        <v>948</v>
      </c>
      <c r="F298" s="189" t="s">
        <v>949</v>
      </c>
      <c r="G298" s="190" t="s">
        <v>146</v>
      </c>
      <c r="H298" s="191">
        <v>50.588999999999999</v>
      </c>
      <c r="I298" s="192"/>
      <c r="J298" s="193">
        <f>ROUND(I298*H298,2)</f>
        <v>0</v>
      </c>
      <c r="K298" s="189" t="s">
        <v>147</v>
      </c>
      <c r="L298" s="40"/>
      <c r="M298" s="194" t="s">
        <v>1</v>
      </c>
      <c r="N298" s="195" t="s">
        <v>42</v>
      </c>
      <c r="O298" s="72"/>
      <c r="P298" s="196">
        <f>O298*H298</f>
        <v>0</v>
      </c>
      <c r="Q298" s="196">
        <v>2.7000000000000001E-3</v>
      </c>
      <c r="R298" s="196">
        <f>Q298*H298</f>
        <v>0.1365903</v>
      </c>
      <c r="S298" s="196">
        <v>0</v>
      </c>
      <c r="T298" s="197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198" t="s">
        <v>148</v>
      </c>
      <c r="AT298" s="198" t="s">
        <v>143</v>
      </c>
      <c r="AU298" s="198" t="s">
        <v>87</v>
      </c>
      <c r="AY298" s="18" t="s">
        <v>141</v>
      </c>
      <c r="BE298" s="199">
        <f>IF(N298="základní",J298,0)</f>
        <v>0</v>
      </c>
      <c r="BF298" s="199">
        <f>IF(N298="snížená",J298,0)</f>
        <v>0</v>
      </c>
      <c r="BG298" s="199">
        <f>IF(N298="zákl. přenesená",J298,0)</f>
        <v>0</v>
      </c>
      <c r="BH298" s="199">
        <f>IF(N298="sníž. přenesená",J298,0)</f>
        <v>0</v>
      </c>
      <c r="BI298" s="199">
        <f>IF(N298="nulová",J298,0)</f>
        <v>0</v>
      </c>
      <c r="BJ298" s="18" t="s">
        <v>85</v>
      </c>
      <c r="BK298" s="199">
        <f>ROUND(I298*H298,2)</f>
        <v>0</v>
      </c>
      <c r="BL298" s="18" t="s">
        <v>148</v>
      </c>
      <c r="BM298" s="198" t="s">
        <v>950</v>
      </c>
    </row>
    <row r="299" spans="1:65" s="2" customFormat="1" ht="19.5">
      <c r="A299" s="35"/>
      <c r="B299" s="36"/>
      <c r="C299" s="37"/>
      <c r="D299" s="200" t="s">
        <v>150</v>
      </c>
      <c r="E299" s="37"/>
      <c r="F299" s="201" t="s">
        <v>951</v>
      </c>
      <c r="G299" s="37"/>
      <c r="H299" s="37"/>
      <c r="I299" s="202"/>
      <c r="J299" s="37"/>
      <c r="K299" s="37"/>
      <c r="L299" s="40"/>
      <c r="M299" s="203"/>
      <c r="N299" s="204"/>
      <c r="O299" s="72"/>
      <c r="P299" s="72"/>
      <c r="Q299" s="72"/>
      <c r="R299" s="72"/>
      <c r="S299" s="72"/>
      <c r="T299" s="73"/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T299" s="18" t="s">
        <v>150</v>
      </c>
      <c r="AU299" s="18" t="s">
        <v>87</v>
      </c>
    </row>
    <row r="300" spans="1:65" s="13" customFormat="1" ht="11.25">
      <c r="B300" s="205"/>
      <c r="C300" s="206"/>
      <c r="D300" s="200" t="s">
        <v>152</v>
      </c>
      <c r="E300" s="207" t="s">
        <v>1</v>
      </c>
      <c r="F300" s="208" t="s">
        <v>941</v>
      </c>
      <c r="G300" s="206"/>
      <c r="H300" s="207" t="s">
        <v>1</v>
      </c>
      <c r="I300" s="209"/>
      <c r="J300" s="206"/>
      <c r="K300" s="206"/>
      <c r="L300" s="210"/>
      <c r="M300" s="211"/>
      <c r="N300" s="212"/>
      <c r="O300" s="212"/>
      <c r="P300" s="212"/>
      <c r="Q300" s="212"/>
      <c r="R300" s="212"/>
      <c r="S300" s="212"/>
      <c r="T300" s="213"/>
      <c r="AT300" s="214" t="s">
        <v>152</v>
      </c>
      <c r="AU300" s="214" t="s">
        <v>87</v>
      </c>
      <c r="AV300" s="13" t="s">
        <v>85</v>
      </c>
      <c r="AW300" s="13" t="s">
        <v>34</v>
      </c>
      <c r="AX300" s="13" t="s">
        <v>77</v>
      </c>
      <c r="AY300" s="214" t="s">
        <v>141</v>
      </c>
    </row>
    <row r="301" spans="1:65" s="13" customFormat="1" ht="11.25">
      <c r="B301" s="205"/>
      <c r="C301" s="206"/>
      <c r="D301" s="200" t="s">
        <v>152</v>
      </c>
      <c r="E301" s="207" t="s">
        <v>1</v>
      </c>
      <c r="F301" s="208" t="s">
        <v>942</v>
      </c>
      <c r="G301" s="206"/>
      <c r="H301" s="207" t="s">
        <v>1</v>
      </c>
      <c r="I301" s="209"/>
      <c r="J301" s="206"/>
      <c r="K301" s="206"/>
      <c r="L301" s="210"/>
      <c r="M301" s="211"/>
      <c r="N301" s="212"/>
      <c r="O301" s="212"/>
      <c r="P301" s="212"/>
      <c r="Q301" s="212"/>
      <c r="R301" s="212"/>
      <c r="S301" s="212"/>
      <c r="T301" s="213"/>
      <c r="AT301" s="214" t="s">
        <v>152</v>
      </c>
      <c r="AU301" s="214" t="s">
        <v>87</v>
      </c>
      <c r="AV301" s="13" t="s">
        <v>85</v>
      </c>
      <c r="AW301" s="13" t="s">
        <v>34</v>
      </c>
      <c r="AX301" s="13" t="s">
        <v>77</v>
      </c>
      <c r="AY301" s="214" t="s">
        <v>141</v>
      </c>
    </row>
    <row r="302" spans="1:65" s="14" customFormat="1" ht="11.25">
      <c r="B302" s="215"/>
      <c r="C302" s="216"/>
      <c r="D302" s="200" t="s">
        <v>152</v>
      </c>
      <c r="E302" s="217" t="s">
        <v>1</v>
      </c>
      <c r="F302" s="218" t="s">
        <v>943</v>
      </c>
      <c r="G302" s="216"/>
      <c r="H302" s="219">
        <v>50.588999999999999</v>
      </c>
      <c r="I302" s="220"/>
      <c r="J302" s="216"/>
      <c r="K302" s="216"/>
      <c r="L302" s="221"/>
      <c r="M302" s="222"/>
      <c r="N302" s="223"/>
      <c r="O302" s="223"/>
      <c r="P302" s="223"/>
      <c r="Q302" s="223"/>
      <c r="R302" s="223"/>
      <c r="S302" s="223"/>
      <c r="T302" s="224"/>
      <c r="AT302" s="225" t="s">
        <v>152</v>
      </c>
      <c r="AU302" s="225" t="s">
        <v>87</v>
      </c>
      <c r="AV302" s="14" t="s">
        <v>87</v>
      </c>
      <c r="AW302" s="14" t="s">
        <v>34</v>
      </c>
      <c r="AX302" s="14" t="s">
        <v>77</v>
      </c>
      <c r="AY302" s="225" t="s">
        <v>141</v>
      </c>
    </row>
    <row r="303" spans="1:65" s="16" customFormat="1" ht="11.25">
      <c r="B303" s="237"/>
      <c r="C303" s="238"/>
      <c r="D303" s="200" t="s">
        <v>152</v>
      </c>
      <c r="E303" s="239" t="s">
        <v>1</v>
      </c>
      <c r="F303" s="240" t="s">
        <v>174</v>
      </c>
      <c r="G303" s="238"/>
      <c r="H303" s="241">
        <v>50.588999999999999</v>
      </c>
      <c r="I303" s="242"/>
      <c r="J303" s="238"/>
      <c r="K303" s="238"/>
      <c r="L303" s="243"/>
      <c r="M303" s="244"/>
      <c r="N303" s="245"/>
      <c r="O303" s="245"/>
      <c r="P303" s="245"/>
      <c r="Q303" s="245"/>
      <c r="R303" s="245"/>
      <c r="S303" s="245"/>
      <c r="T303" s="246"/>
      <c r="AT303" s="247" t="s">
        <v>152</v>
      </c>
      <c r="AU303" s="247" t="s">
        <v>87</v>
      </c>
      <c r="AV303" s="16" t="s">
        <v>148</v>
      </c>
      <c r="AW303" s="16" t="s">
        <v>34</v>
      </c>
      <c r="AX303" s="16" t="s">
        <v>85</v>
      </c>
      <c r="AY303" s="247" t="s">
        <v>141</v>
      </c>
    </row>
    <row r="304" spans="1:65" s="2" customFormat="1" ht="24.2" customHeight="1">
      <c r="A304" s="35"/>
      <c r="B304" s="36"/>
      <c r="C304" s="187" t="s">
        <v>323</v>
      </c>
      <c r="D304" s="187" t="s">
        <v>143</v>
      </c>
      <c r="E304" s="188" t="s">
        <v>441</v>
      </c>
      <c r="F304" s="189" t="s">
        <v>442</v>
      </c>
      <c r="G304" s="190" t="s">
        <v>146</v>
      </c>
      <c r="H304" s="191">
        <v>54.884</v>
      </c>
      <c r="I304" s="192"/>
      <c r="J304" s="193">
        <f>ROUND(I304*H304,2)</f>
        <v>0</v>
      </c>
      <c r="K304" s="189" t="s">
        <v>147</v>
      </c>
      <c r="L304" s="40"/>
      <c r="M304" s="194" t="s">
        <v>1</v>
      </c>
      <c r="N304" s="195" t="s">
        <v>42</v>
      </c>
      <c r="O304" s="72"/>
      <c r="P304" s="196">
        <f>O304*H304</f>
        <v>0</v>
      </c>
      <c r="Q304" s="196">
        <v>4.3800000000000002E-3</v>
      </c>
      <c r="R304" s="196">
        <f>Q304*H304</f>
        <v>0.24039192000000001</v>
      </c>
      <c r="S304" s="196">
        <v>0</v>
      </c>
      <c r="T304" s="197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198" t="s">
        <v>148</v>
      </c>
      <c r="AT304" s="198" t="s">
        <v>143</v>
      </c>
      <c r="AU304" s="198" t="s">
        <v>87</v>
      </c>
      <c r="AY304" s="18" t="s">
        <v>141</v>
      </c>
      <c r="BE304" s="199">
        <f>IF(N304="základní",J304,0)</f>
        <v>0</v>
      </c>
      <c r="BF304" s="199">
        <f>IF(N304="snížená",J304,0)</f>
        <v>0</v>
      </c>
      <c r="BG304" s="199">
        <f>IF(N304="zákl. přenesená",J304,0)</f>
        <v>0</v>
      </c>
      <c r="BH304" s="199">
        <f>IF(N304="sníž. přenesená",J304,0)</f>
        <v>0</v>
      </c>
      <c r="BI304" s="199">
        <f>IF(N304="nulová",J304,0)</f>
        <v>0</v>
      </c>
      <c r="BJ304" s="18" t="s">
        <v>85</v>
      </c>
      <c r="BK304" s="199">
        <f>ROUND(I304*H304,2)</f>
        <v>0</v>
      </c>
      <c r="BL304" s="18" t="s">
        <v>148</v>
      </c>
      <c r="BM304" s="198" t="s">
        <v>952</v>
      </c>
    </row>
    <row r="305" spans="1:65" s="2" customFormat="1" ht="19.5">
      <c r="A305" s="35"/>
      <c r="B305" s="36"/>
      <c r="C305" s="37"/>
      <c r="D305" s="200" t="s">
        <v>150</v>
      </c>
      <c r="E305" s="37"/>
      <c r="F305" s="201" t="s">
        <v>953</v>
      </c>
      <c r="G305" s="37"/>
      <c r="H305" s="37"/>
      <c r="I305" s="202"/>
      <c r="J305" s="37"/>
      <c r="K305" s="37"/>
      <c r="L305" s="40"/>
      <c r="M305" s="203"/>
      <c r="N305" s="204"/>
      <c r="O305" s="72"/>
      <c r="P305" s="72"/>
      <c r="Q305" s="72"/>
      <c r="R305" s="72"/>
      <c r="S305" s="72"/>
      <c r="T305" s="73"/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T305" s="18" t="s">
        <v>150</v>
      </c>
      <c r="AU305" s="18" t="s">
        <v>87</v>
      </c>
    </row>
    <row r="306" spans="1:65" s="13" customFormat="1" ht="11.25">
      <c r="B306" s="205"/>
      <c r="C306" s="206"/>
      <c r="D306" s="200" t="s">
        <v>152</v>
      </c>
      <c r="E306" s="207" t="s">
        <v>1</v>
      </c>
      <c r="F306" s="208" t="s">
        <v>941</v>
      </c>
      <c r="G306" s="206"/>
      <c r="H306" s="207" t="s">
        <v>1</v>
      </c>
      <c r="I306" s="209"/>
      <c r="J306" s="206"/>
      <c r="K306" s="206"/>
      <c r="L306" s="210"/>
      <c r="M306" s="211"/>
      <c r="N306" s="212"/>
      <c r="O306" s="212"/>
      <c r="P306" s="212"/>
      <c r="Q306" s="212"/>
      <c r="R306" s="212"/>
      <c r="S306" s="212"/>
      <c r="T306" s="213"/>
      <c r="AT306" s="214" t="s">
        <v>152</v>
      </c>
      <c r="AU306" s="214" t="s">
        <v>87</v>
      </c>
      <c r="AV306" s="13" t="s">
        <v>85</v>
      </c>
      <c r="AW306" s="13" t="s">
        <v>34</v>
      </c>
      <c r="AX306" s="13" t="s">
        <v>77</v>
      </c>
      <c r="AY306" s="214" t="s">
        <v>141</v>
      </c>
    </row>
    <row r="307" spans="1:65" s="13" customFormat="1" ht="11.25">
      <c r="B307" s="205"/>
      <c r="C307" s="206"/>
      <c r="D307" s="200" t="s">
        <v>152</v>
      </c>
      <c r="E307" s="207" t="s">
        <v>1</v>
      </c>
      <c r="F307" s="208" t="s">
        <v>942</v>
      </c>
      <c r="G307" s="206"/>
      <c r="H307" s="207" t="s">
        <v>1</v>
      </c>
      <c r="I307" s="209"/>
      <c r="J307" s="206"/>
      <c r="K307" s="206"/>
      <c r="L307" s="210"/>
      <c r="M307" s="211"/>
      <c r="N307" s="212"/>
      <c r="O307" s="212"/>
      <c r="P307" s="212"/>
      <c r="Q307" s="212"/>
      <c r="R307" s="212"/>
      <c r="S307" s="212"/>
      <c r="T307" s="213"/>
      <c r="AT307" s="214" t="s">
        <v>152</v>
      </c>
      <c r="AU307" s="214" t="s">
        <v>87</v>
      </c>
      <c r="AV307" s="13" t="s">
        <v>85</v>
      </c>
      <c r="AW307" s="13" t="s">
        <v>34</v>
      </c>
      <c r="AX307" s="13" t="s">
        <v>77</v>
      </c>
      <c r="AY307" s="214" t="s">
        <v>141</v>
      </c>
    </row>
    <row r="308" spans="1:65" s="14" customFormat="1" ht="11.25">
      <c r="B308" s="215"/>
      <c r="C308" s="216"/>
      <c r="D308" s="200" t="s">
        <v>152</v>
      </c>
      <c r="E308" s="217" t="s">
        <v>1</v>
      </c>
      <c r="F308" s="218" t="s">
        <v>954</v>
      </c>
      <c r="G308" s="216"/>
      <c r="H308" s="219">
        <v>54.884</v>
      </c>
      <c r="I308" s="220"/>
      <c r="J308" s="216"/>
      <c r="K308" s="216"/>
      <c r="L308" s="221"/>
      <c r="M308" s="222"/>
      <c r="N308" s="223"/>
      <c r="O308" s="223"/>
      <c r="P308" s="223"/>
      <c r="Q308" s="223"/>
      <c r="R308" s="223"/>
      <c r="S308" s="223"/>
      <c r="T308" s="224"/>
      <c r="AT308" s="225" t="s">
        <v>152</v>
      </c>
      <c r="AU308" s="225" t="s">
        <v>87</v>
      </c>
      <c r="AV308" s="14" t="s">
        <v>87</v>
      </c>
      <c r="AW308" s="14" t="s">
        <v>34</v>
      </c>
      <c r="AX308" s="14" t="s">
        <v>77</v>
      </c>
      <c r="AY308" s="225" t="s">
        <v>141</v>
      </c>
    </row>
    <row r="309" spans="1:65" s="16" customFormat="1" ht="11.25">
      <c r="B309" s="237"/>
      <c r="C309" s="238"/>
      <c r="D309" s="200" t="s">
        <v>152</v>
      </c>
      <c r="E309" s="239" t="s">
        <v>1</v>
      </c>
      <c r="F309" s="240" t="s">
        <v>174</v>
      </c>
      <c r="G309" s="238"/>
      <c r="H309" s="241">
        <v>54.884</v>
      </c>
      <c r="I309" s="242"/>
      <c r="J309" s="238"/>
      <c r="K309" s="238"/>
      <c r="L309" s="243"/>
      <c r="M309" s="244"/>
      <c r="N309" s="245"/>
      <c r="O309" s="245"/>
      <c r="P309" s="245"/>
      <c r="Q309" s="245"/>
      <c r="R309" s="245"/>
      <c r="S309" s="245"/>
      <c r="T309" s="246"/>
      <c r="AT309" s="247" t="s">
        <v>152</v>
      </c>
      <c r="AU309" s="247" t="s">
        <v>87</v>
      </c>
      <c r="AV309" s="16" t="s">
        <v>148</v>
      </c>
      <c r="AW309" s="16" t="s">
        <v>34</v>
      </c>
      <c r="AX309" s="16" t="s">
        <v>85</v>
      </c>
      <c r="AY309" s="247" t="s">
        <v>141</v>
      </c>
    </row>
    <row r="310" spans="1:65" s="2" customFormat="1" ht="24.2" customHeight="1">
      <c r="A310" s="35"/>
      <c r="B310" s="36"/>
      <c r="C310" s="187" t="s">
        <v>328</v>
      </c>
      <c r="D310" s="187" t="s">
        <v>143</v>
      </c>
      <c r="E310" s="188" t="s">
        <v>955</v>
      </c>
      <c r="F310" s="189" t="s">
        <v>956</v>
      </c>
      <c r="G310" s="190" t="s">
        <v>336</v>
      </c>
      <c r="H310" s="191">
        <v>190.9</v>
      </c>
      <c r="I310" s="192"/>
      <c r="J310" s="193">
        <f>ROUND(I310*H310,2)</f>
        <v>0</v>
      </c>
      <c r="K310" s="189" t="s">
        <v>147</v>
      </c>
      <c r="L310" s="40"/>
      <c r="M310" s="194" t="s">
        <v>1</v>
      </c>
      <c r="N310" s="195" t="s">
        <v>42</v>
      </c>
      <c r="O310" s="72"/>
      <c r="P310" s="196">
        <f>O310*H310</f>
        <v>0</v>
      </c>
      <c r="Q310" s="196">
        <v>0</v>
      </c>
      <c r="R310" s="196">
        <f>Q310*H310</f>
        <v>0</v>
      </c>
      <c r="S310" s="196">
        <v>0</v>
      </c>
      <c r="T310" s="197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198" t="s">
        <v>148</v>
      </c>
      <c r="AT310" s="198" t="s">
        <v>143</v>
      </c>
      <c r="AU310" s="198" t="s">
        <v>87</v>
      </c>
      <c r="AY310" s="18" t="s">
        <v>141</v>
      </c>
      <c r="BE310" s="199">
        <f>IF(N310="základní",J310,0)</f>
        <v>0</v>
      </c>
      <c r="BF310" s="199">
        <f>IF(N310="snížená",J310,0)</f>
        <v>0</v>
      </c>
      <c r="BG310" s="199">
        <f>IF(N310="zákl. přenesená",J310,0)</f>
        <v>0</v>
      </c>
      <c r="BH310" s="199">
        <f>IF(N310="sníž. přenesená",J310,0)</f>
        <v>0</v>
      </c>
      <c r="BI310" s="199">
        <f>IF(N310="nulová",J310,0)</f>
        <v>0</v>
      </c>
      <c r="BJ310" s="18" t="s">
        <v>85</v>
      </c>
      <c r="BK310" s="199">
        <f>ROUND(I310*H310,2)</f>
        <v>0</v>
      </c>
      <c r="BL310" s="18" t="s">
        <v>148</v>
      </c>
      <c r="BM310" s="198" t="s">
        <v>957</v>
      </c>
    </row>
    <row r="311" spans="1:65" s="2" customFormat="1" ht="29.25">
      <c r="A311" s="35"/>
      <c r="B311" s="36"/>
      <c r="C311" s="37"/>
      <c r="D311" s="200" t="s">
        <v>150</v>
      </c>
      <c r="E311" s="37"/>
      <c r="F311" s="201" t="s">
        <v>958</v>
      </c>
      <c r="G311" s="37"/>
      <c r="H311" s="37"/>
      <c r="I311" s="202"/>
      <c r="J311" s="37"/>
      <c r="K311" s="37"/>
      <c r="L311" s="40"/>
      <c r="M311" s="203"/>
      <c r="N311" s="204"/>
      <c r="O311" s="72"/>
      <c r="P311" s="72"/>
      <c r="Q311" s="72"/>
      <c r="R311" s="72"/>
      <c r="S311" s="72"/>
      <c r="T311" s="73"/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T311" s="18" t="s">
        <v>150</v>
      </c>
      <c r="AU311" s="18" t="s">
        <v>87</v>
      </c>
    </row>
    <row r="312" spans="1:65" s="13" customFormat="1" ht="11.25">
      <c r="B312" s="205"/>
      <c r="C312" s="206"/>
      <c r="D312" s="200" t="s">
        <v>152</v>
      </c>
      <c r="E312" s="207" t="s">
        <v>1</v>
      </c>
      <c r="F312" s="208" t="s">
        <v>941</v>
      </c>
      <c r="G312" s="206"/>
      <c r="H312" s="207" t="s">
        <v>1</v>
      </c>
      <c r="I312" s="209"/>
      <c r="J312" s="206"/>
      <c r="K312" s="206"/>
      <c r="L312" s="210"/>
      <c r="M312" s="211"/>
      <c r="N312" s="212"/>
      <c r="O312" s="212"/>
      <c r="P312" s="212"/>
      <c r="Q312" s="212"/>
      <c r="R312" s="212"/>
      <c r="S312" s="212"/>
      <c r="T312" s="213"/>
      <c r="AT312" s="214" t="s">
        <v>152</v>
      </c>
      <c r="AU312" s="214" t="s">
        <v>87</v>
      </c>
      <c r="AV312" s="13" t="s">
        <v>85</v>
      </c>
      <c r="AW312" s="13" t="s">
        <v>34</v>
      </c>
      <c r="AX312" s="13" t="s">
        <v>77</v>
      </c>
      <c r="AY312" s="214" t="s">
        <v>141</v>
      </c>
    </row>
    <row r="313" spans="1:65" s="13" customFormat="1" ht="11.25">
      <c r="B313" s="205"/>
      <c r="C313" s="206"/>
      <c r="D313" s="200" t="s">
        <v>152</v>
      </c>
      <c r="E313" s="207" t="s">
        <v>1</v>
      </c>
      <c r="F313" s="208" t="s">
        <v>942</v>
      </c>
      <c r="G313" s="206"/>
      <c r="H313" s="207" t="s">
        <v>1</v>
      </c>
      <c r="I313" s="209"/>
      <c r="J313" s="206"/>
      <c r="K313" s="206"/>
      <c r="L313" s="210"/>
      <c r="M313" s="211"/>
      <c r="N313" s="212"/>
      <c r="O313" s="212"/>
      <c r="P313" s="212"/>
      <c r="Q313" s="212"/>
      <c r="R313" s="212"/>
      <c r="S313" s="212"/>
      <c r="T313" s="213"/>
      <c r="AT313" s="214" t="s">
        <v>152</v>
      </c>
      <c r="AU313" s="214" t="s">
        <v>87</v>
      </c>
      <c r="AV313" s="13" t="s">
        <v>85</v>
      </c>
      <c r="AW313" s="13" t="s">
        <v>34</v>
      </c>
      <c r="AX313" s="13" t="s">
        <v>77</v>
      </c>
      <c r="AY313" s="214" t="s">
        <v>141</v>
      </c>
    </row>
    <row r="314" spans="1:65" s="14" customFormat="1" ht="11.25">
      <c r="B314" s="215"/>
      <c r="C314" s="216"/>
      <c r="D314" s="200" t="s">
        <v>152</v>
      </c>
      <c r="E314" s="217" t="s">
        <v>1</v>
      </c>
      <c r="F314" s="218" t="s">
        <v>959</v>
      </c>
      <c r="G314" s="216"/>
      <c r="H314" s="219">
        <v>190.9</v>
      </c>
      <c r="I314" s="220"/>
      <c r="J314" s="216"/>
      <c r="K314" s="216"/>
      <c r="L314" s="221"/>
      <c r="M314" s="222"/>
      <c r="N314" s="223"/>
      <c r="O314" s="223"/>
      <c r="P314" s="223"/>
      <c r="Q314" s="223"/>
      <c r="R314" s="223"/>
      <c r="S314" s="223"/>
      <c r="T314" s="224"/>
      <c r="AT314" s="225" t="s">
        <v>152</v>
      </c>
      <c r="AU314" s="225" t="s">
        <v>87</v>
      </c>
      <c r="AV314" s="14" t="s">
        <v>87</v>
      </c>
      <c r="AW314" s="14" t="s">
        <v>34</v>
      </c>
      <c r="AX314" s="14" t="s">
        <v>77</v>
      </c>
      <c r="AY314" s="225" t="s">
        <v>141</v>
      </c>
    </row>
    <row r="315" spans="1:65" s="16" customFormat="1" ht="11.25">
      <c r="B315" s="237"/>
      <c r="C315" s="238"/>
      <c r="D315" s="200" t="s">
        <v>152</v>
      </c>
      <c r="E315" s="239" t="s">
        <v>1</v>
      </c>
      <c r="F315" s="240" t="s">
        <v>174</v>
      </c>
      <c r="G315" s="238"/>
      <c r="H315" s="241">
        <v>190.9</v>
      </c>
      <c r="I315" s="242"/>
      <c r="J315" s="238"/>
      <c r="K315" s="238"/>
      <c r="L315" s="243"/>
      <c r="M315" s="244"/>
      <c r="N315" s="245"/>
      <c r="O315" s="245"/>
      <c r="P315" s="245"/>
      <c r="Q315" s="245"/>
      <c r="R315" s="245"/>
      <c r="S315" s="245"/>
      <c r="T315" s="246"/>
      <c r="AT315" s="247" t="s">
        <v>152</v>
      </c>
      <c r="AU315" s="247" t="s">
        <v>87</v>
      </c>
      <c r="AV315" s="16" t="s">
        <v>148</v>
      </c>
      <c r="AW315" s="16" t="s">
        <v>34</v>
      </c>
      <c r="AX315" s="16" t="s">
        <v>85</v>
      </c>
      <c r="AY315" s="247" t="s">
        <v>141</v>
      </c>
    </row>
    <row r="316" spans="1:65" s="2" customFormat="1" ht="16.5" customHeight="1">
      <c r="A316" s="35"/>
      <c r="B316" s="36"/>
      <c r="C316" s="248" t="s">
        <v>333</v>
      </c>
      <c r="D316" s="248" t="s">
        <v>248</v>
      </c>
      <c r="E316" s="249" t="s">
        <v>960</v>
      </c>
      <c r="F316" s="250" t="s">
        <v>961</v>
      </c>
      <c r="G316" s="251" t="s">
        <v>336</v>
      </c>
      <c r="H316" s="252">
        <v>219.535</v>
      </c>
      <c r="I316" s="253"/>
      <c r="J316" s="254">
        <f>ROUND(I316*H316,2)</f>
        <v>0</v>
      </c>
      <c r="K316" s="250" t="s">
        <v>147</v>
      </c>
      <c r="L316" s="255"/>
      <c r="M316" s="256" t="s">
        <v>1</v>
      </c>
      <c r="N316" s="257" t="s">
        <v>42</v>
      </c>
      <c r="O316" s="72"/>
      <c r="P316" s="196">
        <f>O316*H316</f>
        <v>0</v>
      </c>
      <c r="Q316" s="196">
        <v>1E-4</v>
      </c>
      <c r="R316" s="196">
        <f>Q316*H316</f>
        <v>2.1953500000000001E-2</v>
      </c>
      <c r="S316" s="196">
        <v>0</v>
      </c>
      <c r="T316" s="197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198" t="s">
        <v>200</v>
      </c>
      <c r="AT316" s="198" t="s">
        <v>248</v>
      </c>
      <c r="AU316" s="198" t="s">
        <v>87</v>
      </c>
      <c r="AY316" s="18" t="s">
        <v>141</v>
      </c>
      <c r="BE316" s="199">
        <f>IF(N316="základní",J316,0)</f>
        <v>0</v>
      </c>
      <c r="BF316" s="199">
        <f>IF(N316="snížená",J316,0)</f>
        <v>0</v>
      </c>
      <c r="BG316" s="199">
        <f>IF(N316="zákl. přenesená",J316,0)</f>
        <v>0</v>
      </c>
      <c r="BH316" s="199">
        <f>IF(N316="sníž. přenesená",J316,0)</f>
        <v>0</v>
      </c>
      <c r="BI316" s="199">
        <f>IF(N316="nulová",J316,0)</f>
        <v>0</v>
      </c>
      <c r="BJ316" s="18" t="s">
        <v>85</v>
      </c>
      <c r="BK316" s="199">
        <f>ROUND(I316*H316,2)</f>
        <v>0</v>
      </c>
      <c r="BL316" s="18" t="s">
        <v>148</v>
      </c>
      <c r="BM316" s="198" t="s">
        <v>962</v>
      </c>
    </row>
    <row r="317" spans="1:65" s="2" customFormat="1" ht="11.25">
      <c r="A317" s="35"/>
      <c r="B317" s="36"/>
      <c r="C317" s="37"/>
      <c r="D317" s="200" t="s">
        <v>150</v>
      </c>
      <c r="E317" s="37"/>
      <c r="F317" s="201" t="s">
        <v>961</v>
      </c>
      <c r="G317" s="37"/>
      <c r="H317" s="37"/>
      <c r="I317" s="202"/>
      <c r="J317" s="37"/>
      <c r="K317" s="37"/>
      <c r="L317" s="40"/>
      <c r="M317" s="203"/>
      <c r="N317" s="204"/>
      <c r="O317" s="72"/>
      <c r="P317" s="72"/>
      <c r="Q317" s="72"/>
      <c r="R317" s="72"/>
      <c r="S317" s="72"/>
      <c r="T317" s="73"/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T317" s="18" t="s">
        <v>150</v>
      </c>
      <c r="AU317" s="18" t="s">
        <v>87</v>
      </c>
    </row>
    <row r="318" spans="1:65" s="13" customFormat="1" ht="11.25">
      <c r="B318" s="205"/>
      <c r="C318" s="206"/>
      <c r="D318" s="200" t="s">
        <v>152</v>
      </c>
      <c r="E318" s="207" t="s">
        <v>1</v>
      </c>
      <c r="F318" s="208" t="s">
        <v>941</v>
      </c>
      <c r="G318" s="206"/>
      <c r="H318" s="207" t="s">
        <v>1</v>
      </c>
      <c r="I318" s="209"/>
      <c r="J318" s="206"/>
      <c r="K318" s="206"/>
      <c r="L318" s="210"/>
      <c r="M318" s="211"/>
      <c r="N318" s="212"/>
      <c r="O318" s="212"/>
      <c r="P318" s="212"/>
      <c r="Q318" s="212"/>
      <c r="R318" s="212"/>
      <c r="S318" s="212"/>
      <c r="T318" s="213"/>
      <c r="AT318" s="214" t="s">
        <v>152</v>
      </c>
      <c r="AU318" s="214" t="s">
        <v>87</v>
      </c>
      <c r="AV318" s="13" t="s">
        <v>85</v>
      </c>
      <c r="AW318" s="13" t="s">
        <v>34</v>
      </c>
      <c r="AX318" s="13" t="s">
        <v>77</v>
      </c>
      <c r="AY318" s="214" t="s">
        <v>141</v>
      </c>
    </row>
    <row r="319" spans="1:65" s="13" customFormat="1" ht="11.25">
      <c r="B319" s="205"/>
      <c r="C319" s="206"/>
      <c r="D319" s="200" t="s">
        <v>152</v>
      </c>
      <c r="E319" s="207" t="s">
        <v>1</v>
      </c>
      <c r="F319" s="208" t="s">
        <v>942</v>
      </c>
      <c r="G319" s="206"/>
      <c r="H319" s="207" t="s">
        <v>1</v>
      </c>
      <c r="I319" s="209"/>
      <c r="J319" s="206"/>
      <c r="K319" s="206"/>
      <c r="L319" s="210"/>
      <c r="M319" s="211"/>
      <c r="N319" s="212"/>
      <c r="O319" s="212"/>
      <c r="P319" s="212"/>
      <c r="Q319" s="212"/>
      <c r="R319" s="212"/>
      <c r="S319" s="212"/>
      <c r="T319" s="213"/>
      <c r="AT319" s="214" t="s">
        <v>152</v>
      </c>
      <c r="AU319" s="214" t="s">
        <v>87</v>
      </c>
      <c r="AV319" s="13" t="s">
        <v>85</v>
      </c>
      <c r="AW319" s="13" t="s">
        <v>34</v>
      </c>
      <c r="AX319" s="13" t="s">
        <v>77</v>
      </c>
      <c r="AY319" s="214" t="s">
        <v>141</v>
      </c>
    </row>
    <row r="320" spans="1:65" s="14" customFormat="1" ht="11.25">
      <c r="B320" s="215"/>
      <c r="C320" s="216"/>
      <c r="D320" s="200" t="s">
        <v>152</v>
      </c>
      <c r="E320" s="217" t="s">
        <v>1</v>
      </c>
      <c r="F320" s="218" t="s">
        <v>959</v>
      </c>
      <c r="G320" s="216"/>
      <c r="H320" s="219">
        <v>190.9</v>
      </c>
      <c r="I320" s="220"/>
      <c r="J320" s="216"/>
      <c r="K320" s="216"/>
      <c r="L320" s="221"/>
      <c r="M320" s="222"/>
      <c r="N320" s="223"/>
      <c r="O320" s="223"/>
      <c r="P320" s="223"/>
      <c r="Q320" s="223"/>
      <c r="R320" s="223"/>
      <c r="S320" s="223"/>
      <c r="T320" s="224"/>
      <c r="AT320" s="225" t="s">
        <v>152</v>
      </c>
      <c r="AU320" s="225" t="s">
        <v>87</v>
      </c>
      <c r="AV320" s="14" t="s">
        <v>87</v>
      </c>
      <c r="AW320" s="14" t="s">
        <v>34</v>
      </c>
      <c r="AX320" s="14" t="s">
        <v>77</v>
      </c>
      <c r="AY320" s="225" t="s">
        <v>141</v>
      </c>
    </row>
    <row r="321" spans="1:65" s="16" customFormat="1" ht="11.25">
      <c r="B321" s="237"/>
      <c r="C321" s="238"/>
      <c r="D321" s="200" t="s">
        <v>152</v>
      </c>
      <c r="E321" s="239" t="s">
        <v>1</v>
      </c>
      <c r="F321" s="240" t="s">
        <v>174</v>
      </c>
      <c r="G321" s="238"/>
      <c r="H321" s="241">
        <v>190.9</v>
      </c>
      <c r="I321" s="242"/>
      <c r="J321" s="238"/>
      <c r="K321" s="238"/>
      <c r="L321" s="243"/>
      <c r="M321" s="244"/>
      <c r="N321" s="245"/>
      <c r="O321" s="245"/>
      <c r="P321" s="245"/>
      <c r="Q321" s="245"/>
      <c r="R321" s="245"/>
      <c r="S321" s="245"/>
      <c r="T321" s="246"/>
      <c r="AT321" s="247" t="s">
        <v>152</v>
      </c>
      <c r="AU321" s="247" t="s">
        <v>87</v>
      </c>
      <c r="AV321" s="16" t="s">
        <v>148</v>
      </c>
      <c r="AW321" s="16" t="s">
        <v>34</v>
      </c>
      <c r="AX321" s="16" t="s">
        <v>77</v>
      </c>
      <c r="AY321" s="247" t="s">
        <v>141</v>
      </c>
    </row>
    <row r="322" spans="1:65" s="14" customFormat="1" ht="11.25">
      <c r="B322" s="215"/>
      <c r="C322" s="216"/>
      <c r="D322" s="200" t="s">
        <v>152</v>
      </c>
      <c r="E322" s="217" t="s">
        <v>1</v>
      </c>
      <c r="F322" s="218" t="s">
        <v>963</v>
      </c>
      <c r="G322" s="216"/>
      <c r="H322" s="219">
        <v>219.535</v>
      </c>
      <c r="I322" s="220"/>
      <c r="J322" s="216"/>
      <c r="K322" s="216"/>
      <c r="L322" s="221"/>
      <c r="M322" s="222"/>
      <c r="N322" s="223"/>
      <c r="O322" s="223"/>
      <c r="P322" s="223"/>
      <c r="Q322" s="223"/>
      <c r="R322" s="223"/>
      <c r="S322" s="223"/>
      <c r="T322" s="224"/>
      <c r="AT322" s="225" t="s">
        <v>152</v>
      </c>
      <c r="AU322" s="225" t="s">
        <v>87</v>
      </c>
      <c r="AV322" s="14" t="s">
        <v>87</v>
      </c>
      <c r="AW322" s="14" t="s">
        <v>34</v>
      </c>
      <c r="AX322" s="14" t="s">
        <v>77</v>
      </c>
      <c r="AY322" s="225" t="s">
        <v>141</v>
      </c>
    </row>
    <row r="323" spans="1:65" s="16" customFormat="1" ht="11.25">
      <c r="B323" s="237"/>
      <c r="C323" s="238"/>
      <c r="D323" s="200" t="s">
        <v>152</v>
      </c>
      <c r="E323" s="239" t="s">
        <v>1</v>
      </c>
      <c r="F323" s="240" t="s">
        <v>174</v>
      </c>
      <c r="G323" s="238"/>
      <c r="H323" s="241">
        <v>219.535</v>
      </c>
      <c r="I323" s="242"/>
      <c r="J323" s="238"/>
      <c r="K323" s="238"/>
      <c r="L323" s="243"/>
      <c r="M323" s="244"/>
      <c r="N323" s="245"/>
      <c r="O323" s="245"/>
      <c r="P323" s="245"/>
      <c r="Q323" s="245"/>
      <c r="R323" s="245"/>
      <c r="S323" s="245"/>
      <c r="T323" s="246"/>
      <c r="AT323" s="247" t="s">
        <v>152</v>
      </c>
      <c r="AU323" s="247" t="s">
        <v>87</v>
      </c>
      <c r="AV323" s="16" t="s">
        <v>148</v>
      </c>
      <c r="AW323" s="16" t="s">
        <v>34</v>
      </c>
      <c r="AX323" s="16" t="s">
        <v>85</v>
      </c>
      <c r="AY323" s="247" t="s">
        <v>141</v>
      </c>
    </row>
    <row r="324" spans="1:65" s="2" customFormat="1" ht="24.2" customHeight="1">
      <c r="A324" s="35"/>
      <c r="B324" s="36"/>
      <c r="C324" s="187" t="s">
        <v>340</v>
      </c>
      <c r="D324" s="187" t="s">
        <v>143</v>
      </c>
      <c r="E324" s="188" t="s">
        <v>964</v>
      </c>
      <c r="F324" s="189" t="s">
        <v>965</v>
      </c>
      <c r="G324" s="190" t="s">
        <v>146</v>
      </c>
      <c r="H324" s="191">
        <v>54.884</v>
      </c>
      <c r="I324" s="192"/>
      <c r="J324" s="193">
        <f>ROUND(I324*H324,2)</f>
        <v>0</v>
      </c>
      <c r="K324" s="189" t="s">
        <v>147</v>
      </c>
      <c r="L324" s="40"/>
      <c r="M324" s="194" t="s">
        <v>1</v>
      </c>
      <c r="N324" s="195" t="s">
        <v>42</v>
      </c>
      <c r="O324" s="72"/>
      <c r="P324" s="196">
        <f>O324*H324</f>
        <v>0</v>
      </c>
      <c r="Q324" s="196">
        <v>2.0000000000000001E-4</v>
      </c>
      <c r="R324" s="196">
        <f>Q324*H324</f>
        <v>1.09768E-2</v>
      </c>
      <c r="S324" s="196">
        <v>0</v>
      </c>
      <c r="T324" s="197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198" t="s">
        <v>148</v>
      </c>
      <c r="AT324" s="198" t="s">
        <v>143</v>
      </c>
      <c r="AU324" s="198" t="s">
        <v>87</v>
      </c>
      <c r="AY324" s="18" t="s">
        <v>141</v>
      </c>
      <c r="BE324" s="199">
        <f>IF(N324="základní",J324,0)</f>
        <v>0</v>
      </c>
      <c r="BF324" s="199">
        <f>IF(N324="snížená",J324,0)</f>
        <v>0</v>
      </c>
      <c r="BG324" s="199">
        <f>IF(N324="zákl. přenesená",J324,0)</f>
        <v>0</v>
      </c>
      <c r="BH324" s="199">
        <f>IF(N324="sníž. přenesená",J324,0)</f>
        <v>0</v>
      </c>
      <c r="BI324" s="199">
        <f>IF(N324="nulová",J324,0)</f>
        <v>0</v>
      </c>
      <c r="BJ324" s="18" t="s">
        <v>85</v>
      </c>
      <c r="BK324" s="199">
        <f>ROUND(I324*H324,2)</f>
        <v>0</v>
      </c>
      <c r="BL324" s="18" t="s">
        <v>148</v>
      </c>
      <c r="BM324" s="198" t="s">
        <v>966</v>
      </c>
    </row>
    <row r="325" spans="1:65" s="2" customFormat="1" ht="19.5">
      <c r="A325" s="35"/>
      <c r="B325" s="36"/>
      <c r="C325" s="37"/>
      <c r="D325" s="200" t="s">
        <v>150</v>
      </c>
      <c r="E325" s="37"/>
      <c r="F325" s="201" t="s">
        <v>967</v>
      </c>
      <c r="G325" s="37"/>
      <c r="H325" s="37"/>
      <c r="I325" s="202"/>
      <c r="J325" s="37"/>
      <c r="K325" s="37"/>
      <c r="L325" s="40"/>
      <c r="M325" s="203"/>
      <c r="N325" s="204"/>
      <c r="O325" s="72"/>
      <c r="P325" s="72"/>
      <c r="Q325" s="72"/>
      <c r="R325" s="72"/>
      <c r="S325" s="72"/>
      <c r="T325" s="73"/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T325" s="18" t="s">
        <v>150</v>
      </c>
      <c r="AU325" s="18" t="s">
        <v>87</v>
      </c>
    </row>
    <row r="326" spans="1:65" s="13" customFormat="1" ht="11.25">
      <c r="B326" s="205"/>
      <c r="C326" s="206"/>
      <c r="D326" s="200" t="s">
        <v>152</v>
      </c>
      <c r="E326" s="207" t="s">
        <v>1</v>
      </c>
      <c r="F326" s="208" t="s">
        <v>941</v>
      </c>
      <c r="G326" s="206"/>
      <c r="H326" s="207" t="s">
        <v>1</v>
      </c>
      <c r="I326" s="209"/>
      <c r="J326" s="206"/>
      <c r="K326" s="206"/>
      <c r="L326" s="210"/>
      <c r="M326" s="211"/>
      <c r="N326" s="212"/>
      <c r="O326" s="212"/>
      <c r="P326" s="212"/>
      <c r="Q326" s="212"/>
      <c r="R326" s="212"/>
      <c r="S326" s="212"/>
      <c r="T326" s="213"/>
      <c r="AT326" s="214" t="s">
        <v>152</v>
      </c>
      <c r="AU326" s="214" t="s">
        <v>87</v>
      </c>
      <c r="AV326" s="13" t="s">
        <v>85</v>
      </c>
      <c r="AW326" s="13" t="s">
        <v>34</v>
      </c>
      <c r="AX326" s="13" t="s">
        <v>77</v>
      </c>
      <c r="AY326" s="214" t="s">
        <v>141</v>
      </c>
    </row>
    <row r="327" spans="1:65" s="13" customFormat="1" ht="11.25">
      <c r="B327" s="205"/>
      <c r="C327" s="206"/>
      <c r="D327" s="200" t="s">
        <v>152</v>
      </c>
      <c r="E327" s="207" t="s">
        <v>1</v>
      </c>
      <c r="F327" s="208" t="s">
        <v>942</v>
      </c>
      <c r="G327" s="206"/>
      <c r="H327" s="207" t="s">
        <v>1</v>
      </c>
      <c r="I327" s="209"/>
      <c r="J327" s="206"/>
      <c r="K327" s="206"/>
      <c r="L327" s="210"/>
      <c r="M327" s="211"/>
      <c r="N327" s="212"/>
      <c r="O327" s="212"/>
      <c r="P327" s="212"/>
      <c r="Q327" s="212"/>
      <c r="R327" s="212"/>
      <c r="S327" s="212"/>
      <c r="T327" s="213"/>
      <c r="AT327" s="214" t="s">
        <v>152</v>
      </c>
      <c r="AU327" s="214" t="s">
        <v>87</v>
      </c>
      <c r="AV327" s="13" t="s">
        <v>85</v>
      </c>
      <c r="AW327" s="13" t="s">
        <v>34</v>
      </c>
      <c r="AX327" s="13" t="s">
        <v>77</v>
      </c>
      <c r="AY327" s="214" t="s">
        <v>141</v>
      </c>
    </row>
    <row r="328" spans="1:65" s="14" customFormat="1" ht="11.25">
      <c r="B328" s="215"/>
      <c r="C328" s="216"/>
      <c r="D328" s="200" t="s">
        <v>152</v>
      </c>
      <c r="E328" s="217" t="s">
        <v>1</v>
      </c>
      <c r="F328" s="218" t="s">
        <v>954</v>
      </c>
      <c r="G328" s="216"/>
      <c r="H328" s="219">
        <v>54.884</v>
      </c>
      <c r="I328" s="220"/>
      <c r="J328" s="216"/>
      <c r="K328" s="216"/>
      <c r="L328" s="221"/>
      <c r="M328" s="222"/>
      <c r="N328" s="223"/>
      <c r="O328" s="223"/>
      <c r="P328" s="223"/>
      <c r="Q328" s="223"/>
      <c r="R328" s="223"/>
      <c r="S328" s="223"/>
      <c r="T328" s="224"/>
      <c r="AT328" s="225" t="s">
        <v>152</v>
      </c>
      <c r="AU328" s="225" t="s">
        <v>87</v>
      </c>
      <c r="AV328" s="14" t="s">
        <v>87</v>
      </c>
      <c r="AW328" s="14" t="s">
        <v>34</v>
      </c>
      <c r="AX328" s="14" t="s">
        <v>77</v>
      </c>
      <c r="AY328" s="225" t="s">
        <v>141</v>
      </c>
    </row>
    <row r="329" spans="1:65" s="16" customFormat="1" ht="11.25">
      <c r="B329" s="237"/>
      <c r="C329" s="238"/>
      <c r="D329" s="200" t="s">
        <v>152</v>
      </c>
      <c r="E329" s="239" t="s">
        <v>1</v>
      </c>
      <c r="F329" s="240" t="s">
        <v>174</v>
      </c>
      <c r="G329" s="238"/>
      <c r="H329" s="241">
        <v>54.884</v>
      </c>
      <c r="I329" s="242"/>
      <c r="J329" s="238"/>
      <c r="K329" s="238"/>
      <c r="L329" s="243"/>
      <c r="M329" s="244"/>
      <c r="N329" s="245"/>
      <c r="O329" s="245"/>
      <c r="P329" s="245"/>
      <c r="Q329" s="245"/>
      <c r="R329" s="245"/>
      <c r="S329" s="245"/>
      <c r="T329" s="246"/>
      <c r="AT329" s="247" t="s">
        <v>152</v>
      </c>
      <c r="AU329" s="247" t="s">
        <v>87</v>
      </c>
      <c r="AV329" s="16" t="s">
        <v>148</v>
      </c>
      <c r="AW329" s="16" t="s">
        <v>34</v>
      </c>
      <c r="AX329" s="16" t="s">
        <v>85</v>
      </c>
      <c r="AY329" s="247" t="s">
        <v>141</v>
      </c>
    </row>
    <row r="330" spans="1:65" s="2" customFormat="1" ht="24.2" customHeight="1">
      <c r="A330" s="35"/>
      <c r="B330" s="36"/>
      <c r="C330" s="187" t="s">
        <v>346</v>
      </c>
      <c r="D330" s="187" t="s">
        <v>143</v>
      </c>
      <c r="E330" s="188" t="s">
        <v>968</v>
      </c>
      <c r="F330" s="189" t="s">
        <v>969</v>
      </c>
      <c r="G330" s="190" t="s">
        <v>146</v>
      </c>
      <c r="H330" s="191">
        <v>54.884</v>
      </c>
      <c r="I330" s="192"/>
      <c r="J330" s="193">
        <f>ROUND(I330*H330,2)</f>
        <v>0</v>
      </c>
      <c r="K330" s="189" t="s">
        <v>147</v>
      </c>
      <c r="L330" s="40"/>
      <c r="M330" s="194" t="s">
        <v>1</v>
      </c>
      <c r="N330" s="195" t="s">
        <v>42</v>
      </c>
      <c r="O330" s="72"/>
      <c r="P330" s="196">
        <f>O330*H330</f>
        <v>0</v>
      </c>
      <c r="Q330" s="196">
        <v>2.7000000000000001E-3</v>
      </c>
      <c r="R330" s="196">
        <f>Q330*H330</f>
        <v>0.14818680000000001</v>
      </c>
      <c r="S330" s="196">
        <v>0</v>
      </c>
      <c r="T330" s="197">
        <f>S330*H330</f>
        <v>0</v>
      </c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R330" s="198" t="s">
        <v>148</v>
      </c>
      <c r="AT330" s="198" t="s">
        <v>143</v>
      </c>
      <c r="AU330" s="198" t="s">
        <v>87</v>
      </c>
      <c r="AY330" s="18" t="s">
        <v>141</v>
      </c>
      <c r="BE330" s="199">
        <f>IF(N330="základní",J330,0)</f>
        <v>0</v>
      </c>
      <c r="BF330" s="199">
        <f>IF(N330="snížená",J330,0)</f>
        <v>0</v>
      </c>
      <c r="BG330" s="199">
        <f>IF(N330="zákl. přenesená",J330,0)</f>
        <v>0</v>
      </c>
      <c r="BH330" s="199">
        <f>IF(N330="sníž. přenesená",J330,0)</f>
        <v>0</v>
      </c>
      <c r="BI330" s="199">
        <f>IF(N330="nulová",J330,0)</f>
        <v>0</v>
      </c>
      <c r="BJ330" s="18" t="s">
        <v>85</v>
      </c>
      <c r="BK330" s="199">
        <f>ROUND(I330*H330,2)</f>
        <v>0</v>
      </c>
      <c r="BL330" s="18" t="s">
        <v>148</v>
      </c>
      <c r="BM330" s="198" t="s">
        <v>970</v>
      </c>
    </row>
    <row r="331" spans="1:65" s="2" customFormat="1" ht="19.5">
      <c r="A331" s="35"/>
      <c r="B331" s="36"/>
      <c r="C331" s="37"/>
      <c r="D331" s="200" t="s">
        <v>150</v>
      </c>
      <c r="E331" s="37"/>
      <c r="F331" s="201" t="s">
        <v>971</v>
      </c>
      <c r="G331" s="37"/>
      <c r="H331" s="37"/>
      <c r="I331" s="202"/>
      <c r="J331" s="37"/>
      <c r="K331" s="37"/>
      <c r="L331" s="40"/>
      <c r="M331" s="203"/>
      <c r="N331" s="204"/>
      <c r="O331" s="72"/>
      <c r="P331" s="72"/>
      <c r="Q331" s="72"/>
      <c r="R331" s="72"/>
      <c r="S331" s="72"/>
      <c r="T331" s="73"/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T331" s="18" t="s">
        <v>150</v>
      </c>
      <c r="AU331" s="18" t="s">
        <v>87</v>
      </c>
    </row>
    <row r="332" spans="1:65" s="13" customFormat="1" ht="11.25">
      <c r="B332" s="205"/>
      <c r="C332" s="206"/>
      <c r="D332" s="200" t="s">
        <v>152</v>
      </c>
      <c r="E332" s="207" t="s">
        <v>1</v>
      </c>
      <c r="F332" s="208" t="s">
        <v>941</v>
      </c>
      <c r="G332" s="206"/>
      <c r="H332" s="207" t="s">
        <v>1</v>
      </c>
      <c r="I332" s="209"/>
      <c r="J332" s="206"/>
      <c r="K332" s="206"/>
      <c r="L332" s="210"/>
      <c r="M332" s="211"/>
      <c r="N332" s="212"/>
      <c r="O332" s="212"/>
      <c r="P332" s="212"/>
      <c r="Q332" s="212"/>
      <c r="R332" s="212"/>
      <c r="S332" s="212"/>
      <c r="T332" s="213"/>
      <c r="AT332" s="214" t="s">
        <v>152</v>
      </c>
      <c r="AU332" s="214" t="s">
        <v>87</v>
      </c>
      <c r="AV332" s="13" t="s">
        <v>85</v>
      </c>
      <c r="AW332" s="13" t="s">
        <v>34</v>
      </c>
      <c r="AX332" s="13" t="s">
        <v>77</v>
      </c>
      <c r="AY332" s="214" t="s">
        <v>141</v>
      </c>
    </row>
    <row r="333" spans="1:65" s="13" customFormat="1" ht="11.25">
      <c r="B333" s="205"/>
      <c r="C333" s="206"/>
      <c r="D333" s="200" t="s">
        <v>152</v>
      </c>
      <c r="E333" s="207" t="s">
        <v>1</v>
      </c>
      <c r="F333" s="208" t="s">
        <v>942</v>
      </c>
      <c r="G333" s="206"/>
      <c r="H333" s="207" t="s">
        <v>1</v>
      </c>
      <c r="I333" s="209"/>
      <c r="J333" s="206"/>
      <c r="K333" s="206"/>
      <c r="L333" s="210"/>
      <c r="M333" s="211"/>
      <c r="N333" s="212"/>
      <c r="O333" s="212"/>
      <c r="P333" s="212"/>
      <c r="Q333" s="212"/>
      <c r="R333" s="212"/>
      <c r="S333" s="212"/>
      <c r="T333" s="213"/>
      <c r="AT333" s="214" t="s">
        <v>152</v>
      </c>
      <c r="AU333" s="214" t="s">
        <v>87</v>
      </c>
      <c r="AV333" s="13" t="s">
        <v>85</v>
      </c>
      <c r="AW333" s="13" t="s">
        <v>34</v>
      </c>
      <c r="AX333" s="13" t="s">
        <v>77</v>
      </c>
      <c r="AY333" s="214" t="s">
        <v>141</v>
      </c>
    </row>
    <row r="334" spans="1:65" s="14" customFormat="1" ht="11.25">
      <c r="B334" s="215"/>
      <c r="C334" s="216"/>
      <c r="D334" s="200" t="s">
        <v>152</v>
      </c>
      <c r="E334" s="217" t="s">
        <v>1</v>
      </c>
      <c r="F334" s="218" t="s">
        <v>954</v>
      </c>
      <c r="G334" s="216"/>
      <c r="H334" s="219">
        <v>54.884</v>
      </c>
      <c r="I334" s="220"/>
      <c r="J334" s="216"/>
      <c r="K334" s="216"/>
      <c r="L334" s="221"/>
      <c r="M334" s="222"/>
      <c r="N334" s="223"/>
      <c r="O334" s="223"/>
      <c r="P334" s="223"/>
      <c r="Q334" s="223"/>
      <c r="R334" s="223"/>
      <c r="S334" s="223"/>
      <c r="T334" s="224"/>
      <c r="AT334" s="225" t="s">
        <v>152</v>
      </c>
      <c r="AU334" s="225" t="s">
        <v>87</v>
      </c>
      <c r="AV334" s="14" t="s">
        <v>87</v>
      </c>
      <c r="AW334" s="14" t="s">
        <v>34</v>
      </c>
      <c r="AX334" s="14" t="s">
        <v>77</v>
      </c>
      <c r="AY334" s="225" t="s">
        <v>141</v>
      </c>
    </row>
    <row r="335" spans="1:65" s="16" customFormat="1" ht="11.25">
      <c r="B335" s="237"/>
      <c r="C335" s="238"/>
      <c r="D335" s="200" t="s">
        <v>152</v>
      </c>
      <c r="E335" s="239" t="s">
        <v>1</v>
      </c>
      <c r="F335" s="240" t="s">
        <v>174</v>
      </c>
      <c r="G335" s="238"/>
      <c r="H335" s="241">
        <v>54.884</v>
      </c>
      <c r="I335" s="242"/>
      <c r="J335" s="238"/>
      <c r="K335" s="238"/>
      <c r="L335" s="243"/>
      <c r="M335" s="244"/>
      <c r="N335" s="245"/>
      <c r="O335" s="245"/>
      <c r="P335" s="245"/>
      <c r="Q335" s="245"/>
      <c r="R335" s="245"/>
      <c r="S335" s="245"/>
      <c r="T335" s="246"/>
      <c r="AT335" s="247" t="s">
        <v>152</v>
      </c>
      <c r="AU335" s="247" t="s">
        <v>87</v>
      </c>
      <c r="AV335" s="16" t="s">
        <v>148</v>
      </c>
      <c r="AW335" s="16" t="s">
        <v>34</v>
      </c>
      <c r="AX335" s="16" t="s">
        <v>85</v>
      </c>
      <c r="AY335" s="247" t="s">
        <v>141</v>
      </c>
    </row>
    <row r="336" spans="1:65" s="12" customFormat="1" ht="22.9" customHeight="1">
      <c r="B336" s="171"/>
      <c r="C336" s="172"/>
      <c r="D336" s="173" t="s">
        <v>76</v>
      </c>
      <c r="E336" s="185" t="s">
        <v>219</v>
      </c>
      <c r="F336" s="185" t="s">
        <v>511</v>
      </c>
      <c r="G336" s="172"/>
      <c r="H336" s="172"/>
      <c r="I336" s="175"/>
      <c r="J336" s="186">
        <f>BK336</f>
        <v>0</v>
      </c>
      <c r="K336" s="172"/>
      <c r="L336" s="177"/>
      <c r="M336" s="178"/>
      <c r="N336" s="179"/>
      <c r="O336" s="179"/>
      <c r="P336" s="180">
        <f>SUM(P337:P382)</f>
        <v>0</v>
      </c>
      <c r="Q336" s="179"/>
      <c r="R336" s="180">
        <f>SUM(R337:R382)</f>
        <v>0</v>
      </c>
      <c r="S336" s="179"/>
      <c r="T336" s="181">
        <f>SUM(T337:T382)</f>
        <v>1.0835999999999999</v>
      </c>
      <c r="AR336" s="182" t="s">
        <v>85</v>
      </c>
      <c r="AT336" s="183" t="s">
        <v>76</v>
      </c>
      <c r="AU336" s="183" t="s">
        <v>85</v>
      </c>
      <c r="AY336" s="182" t="s">
        <v>141</v>
      </c>
      <c r="BK336" s="184">
        <f>SUM(BK337:BK382)</f>
        <v>0</v>
      </c>
    </row>
    <row r="337" spans="1:65" s="2" customFormat="1" ht="33" customHeight="1">
      <c r="A337" s="35"/>
      <c r="B337" s="36"/>
      <c r="C337" s="187" t="s">
        <v>351</v>
      </c>
      <c r="D337" s="187" t="s">
        <v>143</v>
      </c>
      <c r="E337" s="188" t="s">
        <v>972</v>
      </c>
      <c r="F337" s="189" t="s">
        <v>973</v>
      </c>
      <c r="G337" s="190" t="s">
        <v>146</v>
      </c>
      <c r="H337" s="191">
        <v>429.61799999999999</v>
      </c>
      <c r="I337" s="192"/>
      <c r="J337" s="193">
        <f>ROUND(I337*H337,2)</f>
        <v>0</v>
      </c>
      <c r="K337" s="189" t="s">
        <v>147</v>
      </c>
      <c r="L337" s="40"/>
      <c r="M337" s="194" t="s">
        <v>1</v>
      </c>
      <c r="N337" s="195" t="s">
        <v>42</v>
      </c>
      <c r="O337" s="72"/>
      <c r="P337" s="196">
        <f>O337*H337</f>
        <v>0</v>
      </c>
      <c r="Q337" s="196">
        <v>0</v>
      </c>
      <c r="R337" s="196">
        <f>Q337*H337</f>
        <v>0</v>
      </c>
      <c r="S337" s="196">
        <v>0</v>
      </c>
      <c r="T337" s="197">
        <f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198" t="s">
        <v>148</v>
      </c>
      <c r="AT337" s="198" t="s">
        <v>143</v>
      </c>
      <c r="AU337" s="198" t="s">
        <v>87</v>
      </c>
      <c r="AY337" s="18" t="s">
        <v>141</v>
      </c>
      <c r="BE337" s="199">
        <f>IF(N337="základní",J337,0)</f>
        <v>0</v>
      </c>
      <c r="BF337" s="199">
        <f>IF(N337="snížená",J337,0)</f>
        <v>0</v>
      </c>
      <c r="BG337" s="199">
        <f>IF(N337="zákl. přenesená",J337,0)</f>
        <v>0</v>
      </c>
      <c r="BH337" s="199">
        <f>IF(N337="sníž. přenesená",J337,0)</f>
        <v>0</v>
      </c>
      <c r="BI337" s="199">
        <f>IF(N337="nulová",J337,0)</f>
        <v>0</v>
      </c>
      <c r="BJ337" s="18" t="s">
        <v>85</v>
      </c>
      <c r="BK337" s="199">
        <f>ROUND(I337*H337,2)</f>
        <v>0</v>
      </c>
      <c r="BL337" s="18" t="s">
        <v>148</v>
      </c>
      <c r="BM337" s="198" t="s">
        <v>974</v>
      </c>
    </row>
    <row r="338" spans="1:65" s="2" customFormat="1" ht="29.25">
      <c r="A338" s="35"/>
      <c r="B338" s="36"/>
      <c r="C338" s="37"/>
      <c r="D338" s="200" t="s">
        <v>150</v>
      </c>
      <c r="E338" s="37"/>
      <c r="F338" s="201" t="s">
        <v>975</v>
      </c>
      <c r="G338" s="37"/>
      <c r="H338" s="37"/>
      <c r="I338" s="202"/>
      <c r="J338" s="37"/>
      <c r="K338" s="37"/>
      <c r="L338" s="40"/>
      <c r="M338" s="203"/>
      <c r="N338" s="204"/>
      <c r="O338" s="72"/>
      <c r="P338" s="72"/>
      <c r="Q338" s="72"/>
      <c r="R338" s="72"/>
      <c r="S338" s="72"/>
      <c r="T338" s="73"/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T338" s="18" t="s">
        <v>150</v>
      </c>
      <c r="AU338" s="18" t="s">
        <v>87</v>
      </c>
    </row>
    <row r="339" spans="1:65" s="14" customFormat="1" ht="11.25">
      <c r="B339" s="215"/>
      <c r="C339" s="216"/>
      <c r="D339" s="200" t="s">
        <v>152</v>
      </c>
      <c r="E339" s="217" t="s">
        <v>1</v>
      </c>
      <c r="F339" s="218" t="s">
        <v>976</v>
      </c>
      <c r="G339" s="216"/>
      <c r="H339" s="219">
        <v>429.61799999999999</v>
      </c>
      <c r="I339" s="220"/>
      <c r="J339" s="216"/>
      <c r="K339" s="216"/>
      <c r="L339" s="221"/>
      <c r="M339" s="222"/>
      <c r="N339" s="223"/>
      <c r="O339" s="223"/>
      <c r="P339" s="223"/>
      <c r="Q339" s="223"/>
      <c r="R339" s="223"/>
      <c r="S339" s="223"/>
      <c r="T339" s="224"/>
      <c r="AT339" s="225" t="s">
        <v>152</v>
      </c>
      <c r="AU339" s="225" t="s">
        <v>87</v>
      </c>
      <c r="AV339" s="14" t="s">
        <v>87</v>
      </c>
      <c r="AW339" s="14" t="s">
        <v>34</v>
      </c>
      <c r="AX339" s="14" t="s">
        <v>85</v>
      </c>
      <c r="AY339" s="225" t="s">
        <v>141</v>
      </c>
    </row>
    <row r="340" spans="1:65" s="2" customFormat="1" ht="33" customHeight="1">
      <c r="A340" s="35"/>
      <c r="B340" s="36"/>
      <c r="C340" s="187" t="s">
        <v>356</v>
      </c>
      <c r="D340" s="187" t="s">
        <v>143</v>
      </c>
      <c r="E340" s="188" t="s">
        <v>977</v>
      </c>
      <c r="F340" s="189" t="s">
        <v>978</v>
      </c>
      <c r="G340" s="190" t="s">
        <v>146</v>
      </c>
      <c r="H340" s="191">
        <v>17184.72</v>
      </c>
      <c r="I340" s="192"/>
      <c r="J340" s="193">
        <f>ROUND(I340*H340,2)</f>
        <v>0</v>
      </c>
      <c r="K340" s="189" t="s">
        <v>147</v>
      </c>
      <c r="L340" s="40"/>
      <c r="M340" s="194" t="s">
        <v>1</v>
      </c>
      <c r="N340" s="195" t="s">
        <v>42</v>
      </c>
      <c r="O340" s="72"/>
      <c r="P340" s="196">
        <f>O340*H340</f>
        <v>0</v>
      </c>
      <c r="Q340" s="196">
        <v>0</v>
      </c>
      <c r="R340" s="196">
        <f>Q340*H340</f>
        <v>0</v>
      </c>
      <c r="S340" s="196">
        <v>0</v>
      </c>
      <c r="T340" s="197">
        <f>S340*H340</f>
        <v>0</v>
      </c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R340" s="198" t="s">
        <v>148</v>
      </c>
      <c r="AT340" s="198" t="s">
        <v>143</v>
      </c>
      <c r="AU340" s="198" t="s">
        <v>87</v>
      </c>
      <c r="AY340" s="18" t="s">
        <v>141</v>
      </c>
      <c r="BE340" s="199">
        <f>IF(N340="základní",J340,0)</f>
        <v>0</v>
      </c>
      <c r="BF340" s="199">
        <f>IF(N340="snížená",J340,0)</f>
        <v>0</v>
      </c>
      <c r="BG340" s="199">
        <f>IF(N340="zákl. přenesená",J340,0)</f>
        <v>0</v>
      </c>
      <c r="BH340" s="199">
        <f>IF(N340="sníž. přenesená",J340,0)</f>
        <v>0</v>
      </c>
      <c r="BI340" s="199">
        <f>IF(N340="nulová",J340,0)</f>
        <v>0</v>
      </c>
      <c r="BJ340" s="18" t="s">
        <v>85</v>
      </c>
      <c r="BK340" s="199">
        <f>ROUND(I340*H340,2)</f>
        <v>0</v>
      </c>
      <c r="BL340" s="18" t="s">
        <v>148</v>
      </c>
      <c r="BM340" s="198" t="s">
        <v>979</v>
      </c>
    </row>
    <row r="341" spans="1:65" s="2" customFormat="1" ht="29.25">
      <c r="A341" s="35"/>
      <c r="B341" s="36"/>
      <c r="C341" s="37"/>
      <c r="D341" s="200" t="s">
        <v>150</v>
      </c>
      <c r="E341" s="37"/>
      <c r="F341" s="201" t="s">
        <v>980</v>
      </c>
      <c r="G341" s="37"/>
      <c r="H341" s="37"/>
      <c r="I341" s="202"/>
      <c r="J341" s="37"/>
      <c r="K341" s="37"/>
      <c r="L341" s="40"/>
      <c r="M341" s="203"/>
      <c r="N341" s="204"/>
      <c r="O341" s="72"/>
      <c r="P341" s="72"/>
      <c r="Q341" s="72"/>
      <c r="R341" s="72"/>
      <c r="S341" s="72"/>
      <c r="T341" s="73"/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T341" s="18" t="s">
        <v>150</v>
      </c>
      <c r="AU341" s="18" t="s">
        <v>87</v>
      </c>
    </row>
    <row r="342" spans="1:65" s="14" customFormat="1" ht="11.25">
      <c r="B342" s="215"/>
      <c r="C342" s="216"/>
      <c r="D342" s="200" t="s">
        <v>152</v>
      </c>
      <c r="E342" s="217" t="s">
        <v>1</v>
      </c>
      <c r="F342" s="218" t="s">
        <v>981</v>
      </c>
      <c r="G342" s="216"/>
      <c r="H342" s="219">
        <v>17184.72</v>
      </c>
      <c r="I342" s="220"/>
      <c r="J342" s="216"/>
      <c r="K342" s="216"/>
      <c r="L342" s="221"/>
      <c r="M342" s="222"/>
      <c r="N342" s="223"/>
      <c r="O342" s="223"/>
      <c r="P342" s="223"/>
      <c r="Q342" s="223"/>
      <c r="R342" s="223"/>
      <c r="S342" s="223"/>
      <c r="T342" s="224"/>
      <c r="AT342" s="225" t="s">
        <v>152</v>
      </c>
      <c r="AU342" s="225" t="s">
        <v>87</v>
      </c>
      <c r="AV342" s="14" t="s">
        <v>87</v>
      </c>
      <c r="AW342" s="14" t="s">
        <v>34</v>
      </c>
      <c r="AX342" s="14" t="s">
        <v>85</v>
      </c>
      <c r="AY342" s="225" t="s">
        <v>141</v>
      </c>
    </row>
    <row r="343" spans="1:65" s="2" customFormat="1" ht="33" customHeight="1">
      <c r="A343" s="35"/>
      <c r="B343" s="36"/>
      <c r="C343" s="187" t="s">
        <v>361</v>
      </c>
      <c r="D343" s="187" t="s">
        <v>143</v>
      </c>
      <c r="E343" s="188" t="s">
        <v>982</v>
      </c>
      <c r="F343" s="189" t="s">
        <v>983</v>
      </c>
      <c r="G343" s="190" t="s">
        <v>146</v>
      </c>
      <c r="H343" s="191">
        <v>429.61799999999999</v>
      </c>
      <c r="I343" s="192"/>
      <c r="J343" s="193">
        <f>ROUND(I343*H343,2)</f>
        <v>0</v>
      </c>
      <c r="K343" s="189" t="s">
        <v>147</v>
      </c>
      <c r="L343" s="40"/>
      <c r="M343" s="194" t="s">
        <v>1</v>
      </c>
      <c r="N343" s="195" t="s">
        <v>42</v>
      </c>
      <c r="O343" s="72"/>
      <c r="P343" s="196">
        <f>O343*H343</f>
        <v>0</v>
      </c>
      <c r="Q343" s="196">
        <v>0</v>
      </c>
      <c r="R343" s="196">
        <f>Q343*H343</f>
        <v>0</v>
      </c>
      <c r="S343" s="196">
        <v>0</v>
      </c>
      <c r="T343" s="197">
        <f>S343*H343</f>
        <v>0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198" t="s">
        <v>148</v>
      </c>
      <c r="AT343" s="198" t="s">
        <v>143</v>
      </c>
      <c r="AU343" s="198" t="s">
        <v>87</v>
      </c>
      <c r="AY343" s="18" t="s">
        <v>141</v>
      </c>
      <c r="BE343" s="199">
        <f>IF(N343="základní",J343,0)</f>
        <v>0</v>
      </c>
      <c r="BF343" s="199">
        <f>IF(N343="snížená",J343,0)</f>
        <v>0</v>
      </c>
      <c r="BG343" s="199">
        <f>IF(N343="zákl. přenesená",J343,0)</f>
        <v>0</v>
      </c>
      <c r="BH343" s="199">
        <f>IF(N343="sníž. přenesená",J343,0)</f>
        <v>0</v>
      </c>
      <c r="BI343" s="199">
        <f>IF(N343="nulová",J343,0)</f>
        <v>0</v>
      </c>
      <c r="BJ343" s="18" t="s">
        <v>85</v>
      </c>
      <c r="BK343" s="199">
        <f>ROUND(I343*H343,2)</f>
        <v>0</v>
      </c>
      <c r="BL343" s="18" t="s">
        <v>148</v>
      </c>
      <c r="BM343" s="198" t="s">
        <v>984</v>
      </c>
    </row>
    <row r="344" spans="1:65" s="2" customFormat="1" ht="29.25">
      <c r="A344" s="35"/>
      <c r="B344" s="36"/>
      <c r="C344" s="37"/>
      <c r="D344" s="200" t="s">
        <v>150</v>
      </c>
      <c r="E344" s="37"/>
      <c r="F344" s="201" t="s">
        <v>985</v>
      </c>
      <c r="G344" s="37"/>
      <c r="H344" s="37"/>
      <c r="I344" s="202"/>
      <c r="J344" s="37"/>
      <c r="K344" s="37"/>
      <c r="L344" s="40"/>
      <c r="M344" s="203"/>
      <c r="N344" s="204"/>
      <c r="O344" s="72"/>
      <c r="P344" s="72"/>
      <c r="Q344" s="72"/>
      <c r="R344" s="72"/>
      <c r="S344" s="72"/>
      <c r="T344" s="73"/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T344" s="18" t="s">
        <v>150</v>
      </c>
      <c r="AU344" s="18" t="s">
        <v>87</v>
      </c>
    </row>
    <row r="345" spans="1:65" s="14" customFormat="1" ht="11.25">
      <c r="B345" s="215"/>
      <c r="C345" s="216"/>
      <c r="D345" s="200" t="s">
        <v>152</v>
      </c>
      <c r="E345" s="217" t="s">
        <v>1</v>
      </c>
      <c r="F345" s="218" t="s">
        <v>986</v>
      </c>
      <c r="G345" s="216"/>
      <c r="H345" s="219">
        <v>429.61799999999999</v>
      </c>
      <c r="I345" s="220"/>
      <c r="J345" s="216"/>
      <c r="K345" s="216"/>
      <c r="L345" s="221"/>
      <c r="M345" s="222"/>
      <c r="N345" s="223"/>
      <c r="O345" s="223"/>
      <c r="P345" s="223"/>
      <c r="Q345" s="223"/>
      <c r="R345" s="223"/>
      <c r="S345" s="223"/>
      <c r="T345" s="224"/>
      <c r="AT345" s="225" t="s">
        <v>152</v>
      </c>
      <c r="AU345" s="225" t="s">
        <v>87</v>
      </c>
      <c r="AV345" s="14" t="s">
        <v>87</v>
      </c>
      <c r="AW345" s="14" t="s">
        <v>34</v>
      </c>
      <c r="AX345" s="14" t="s">
        <v>85</v>
      </c>
      <c r="AY345" s="225" t="s">
        <v>141</v>
      </c>
    </row>
    <row r="346" spans="1:65" s="2" customFormat="1" ht="21.75" customHeight="1">
      <c r="A346" s="35"/>
      <c r="B346" s="36"/>
      <c r="C346" s="187" t="s">
        <v>446</v>
      </c>
      <c r="D346" s="187" t="s">
        <v>143</v>
      </c>
      <c r="E346" s="188" t="s">
        <v>987</v>
      </c>
      <c r="F346" s="189" t="s">
        <v>988</v>
      </c>
      <c r="G346" s="190" t="s">
        <v>336</v>
      </c>
      <c r="H346" s="191">
        <v>52</v>
      </c>
      <c r="I346" s="192"/>
      <c r="J346" s="193">
        <f>ROUND(I346*H346,2)</f>
        <v>0</v>
      </c>
      <c r="K346" s="189" t="s">
        <v>222</v>
      </c>
      <c r="L346" s="40"/>
      <c r="M346" s="194" t="s">
        <v>1</v>
      </c>
      <c r="N346" s="195" t="s">
        <v>42</v>
      </c>
      <c r="O346" s="72"/>
      <c r="P346" s="196">
        <f>O346*H346</f>
        <v>0</v>
      </c>
      <c r="Q346" s="196">
        <v>0</v>
      </c>
      <c r="R346" s="196">
        <f>Q346*H346</f>
        <v>0</v>
      </c>
      <c r="S346" s="196">
        <v>0</v>
      </c>
      <c r="T346" s="197">
        <f>S346*H346</f>
        <v>0</v>
      </c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R346" s="198" t="s">
        <v>148</v>
      </c>
      <c r="AT346" s="198" t="s">
        <v>143</v>
      </c>
      <c r="AU346" s="198" t="s">
        <v>87</v>
      </c>
      <c r="AY346" s="18" t="s">
        <v>141</v>
      </c>
      <c r="BE346" s="199">
        <f>IF(N346="základní",J346,0)</f>
        <v>0</v>
      </c>
      <c r="BF346" s="199">
        <f>IF(N346="snížená",J346,0)</f>
        <v>0</v>
      </c>
      <c r="BG346" s="199">
        <f>IF(N346="zákl. přenesená",J346,0)</f>
        <v>0</v>
      </c>
      <c r="BH346" s="199">
        <f>IF(N346="sníž. přenesená",J346,0)</f>
        <v>0</v>
      </c>
      <c r="BI346" s="199">
        <f>IF(N346="nulová",J346,0)</f>
        <v>0</v>
      </c>
      <c r="BJ346" s="18" t="s">
        <v>85</v>
      </c>
      <c r="BK346" s="199">
        <f>ROUND(I346*H346,2)</f>
        <v>0</v>
      </c>
      <c r="BL346" s="18" t="s">
        <v>148</v>
      </c>
      <c r="BM346" s="198" t="s">
        <v>989</v>
      </c>
    </row>
    <row r="347" spans="1:65" s="2" customFormat="1" ht="11.25">
      <c r="A347" s="35"/>
      <c r="B347" s="36"/>
      <c r="C347" s="37"/>
      <c r="D347" s="200" t="s">
        <v>150</v>
      </c>
      <c r="E347" s="37"/>
      <c r="F347" s="201" t="s">
        <v>988</v>
      </c>
      <c r="G347" s="37"/>
      <c r="H347" s="37"/>
      <c r="I347" s="202"/>
      <c r="J347" s="37"/>
      <c r="K347" s="37"/>
      <c r="L347" s="40"/>
      <c r="M347" s="203"/>
      <c r="N347" s="204"/>
      <c r="O347" s="72"/>
      <c r="P347" s="72"/>
      <c r="Q347" s="72"/>
      <c r="R347" s="72"/>
      <c r="S347" s="72"/>
      <c r="T347" s="73"/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T347" s="18" t="s">
        <v>150</v>
      </c>
      <c r="AU347" s="18" t="s">
        <v>87</v>
      </c>
    </row>
    <row r="348" spans="1:65" s="13" customFormat="1" ht="11.25">
      <c r="B348" s="205"/>
      <c r="C348" s="206"/>
      <c r="D348" s="200" t="s">
        <v>152</v>
      </c>
      <c r="E348" s="207" t="s">
        <v>1</v>
      </c>
      <c r="F348" s="208" t="s">
        <v>990</v>
      </c>
      <c r="G348" s="206"/>
      <c r="H348" s="207" t="s">
        <v>1</v>
      </c>
      <c r="I348" s="209"/>
      <c r="J348" s="206"/>
      <c r="K348" s="206"/>
      <c r="L348" s="210"/>
      <c r="M348" s="211"/>
      <c r="N348" s="212"/>
      <c r="O348" s="212"/>
      <c r="P348" s="212"/>
      <c r="Q348" s="212"/>
      <c r="R348" s="212"/>
      <c r="S348" s="212"/>
      <c r="T348" s="213"/>
      <c r="AT348" s="214" t="s">
        <v>152</v>
      </c>
      <c r="AU348" s="214" t="s">
        <v>87</v>
      </c>
      <c r="AV348" s="13" t="s">
        <v>85</v>
      </c>
      <c r="AW348" s="13" t="s">
        <v>34</v>
      </c>
      <c r="AX348" s="13" t="s">
        <v>77</v>
      </c>
      <c r="AY348" s="214" t="s">
        <v>141</v>
      </c>
    </row>
    <row r="349" spans="1:65" s="14" customFormat="1" ht="11.25">
      <c r="B349" s="215"/>
      <c r="C349" s="216"/>
      <c r="D349" s="200" t="s">
        <v>152</v>
      </c>
      <c r="E349" s="217" t="s">
        <v>1</v>
      </c>
      <c r="F349" s="218" t="s">
        <v>583</v>
      </c>
      <c r="G349" s="216"/>
      <c r="H349" s="219">
        <v>52</v>
      </c>
      <c r="I349" s="220"/>
      <c r="J349" s="216"/>
      <c r="K349" s="216"/>
      <c r="L349" s="221"/>
      <c r="M349" s="222"/>
      <c r="N349" s="223"/>
      <c r="O349" s="223"/>
      <c r="P349" s="223"/>
      <c r="Q349" s="223"/>
      <c r="R349" s="223"/>
      <c r="S349" s="223"/>
      <c r="T349" s="224"/>
      <c r="AT349" s="225" t="s">
        <v>152</v>
      </c>
      <c r="AU349" s="225" t="s">
        <v>87</v>
      </c>
      <c r="AV349" s="14" t="s">
        <v>87</v>
      </c>
      <c r="AW349" s="14" t="s">
        <v>34</v>
      </c>
      <c r="AX349" s="14" t="s">
        <v>77</v>
      </c>
      <c r="AY349" s="225" t="s">
        <v>141</v>
      </c>
    </row>
    <row r="350" spans="1:65" s="16" customFormat="1" ht="11.25">
      <c r="B350" s="237"/>
      <c r="C350" s="238"/>
      <c r="D350" s="200" t="s">
        <v>152</v>
      </c>
      <c r="E350" s="239" t="s">
        <v>1</v>
      </c>
      <c r="F350" s="240" t="s">
        <v>174</v>
      </c>
      <c r="G350" s="238"/>
      <c r="H350" s="241">
        <v>52</v>
      </c>
      <c r="I350" s="242"/>
      <c r="J350" s="238"/>
      <c r="K350" s="238"/>
      <c r="L350" s="243"/>
      <c r="M350" s="244"/>
      <c r="N350" s="245"/>
      <c r="O350" s="245"/>
      <c r="P350" s="245"/>
      <c r="Q350" s="245"/>
      <c r="R350" s="245"/>
      <c r="S350" s="245"/>
      <c r="T350" s="246"/>
      <c r="AT350" s="247" t="s">
        <v>152</v>
      </c>
      <c r="AU350" s="247" t="s">
        <v>87</v>
      </c>
      <c r="AV350" s="16" t="s">
        <v>148</v>
      </c>
      <c r="AW350" s="16" t="s">
        <v>34</v>
      </c>
      <c r="AX350" s="16" t="s">
        <v>85</v>
      </c>
      <c r="AY350" s="247" t="s">
        <v>141</v>
      </c>
    </row>
    <row r="351" spans="1:65" s="2" customFormat="1" ht="16.5" customHeight="1">
      <c r="A351" s="35"/>
      <c r="B351" s="36"/>
      <c r="C351" s="187" t="s">
        <v>399</v>
      </c>
      <c r="D351" s="187" t="s">
        <v>143</v>
      </c>
      <c r="E351" s="188" t="s">
        <v>991</v>
      </c>
      <c r="F351" s="189" t="s">
        <v>992</v>
      </c>
      <c r="G351" s="190" t="s">
        <v>540</v>
      </c>
      <c r="H351" s="191">
        <v>2</v>
      </c>
      <c r="I351" s="192"/>
      <c r="J351" s="193">
        <f>ROUND(I351*H351,2)</f>
        <v>0</v>
      </c>
      <c r="K351" s="189" t="s">
        <v>222</v>
      </c>
      <c r="L351" s="40"/>
      <c r="M351" s="194" t="s">
        <v>1</v>
      </c>
      <c r="N351" s="195" t="s">
        <v>42</v>
      </c>
      <c r="O351" s="72"/>
      <c r="P351" s="196">
        <f>O351*H351</f>
        <v>0</v>
      </c>
      <c r="Q351" s="196">
        <v>0</v>
      </c>
      <c r="R351" s="196">
        <f>Q351*H351</f>
        <v>0</v>
      </c>
      <c r="S351" s="196">
        <v>0</v>
      </c>
      <c r="T351" s="197">
        <f>S351*H351</f>
        <v>0</v>
      </c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R351" s="198" t="s">
        <v>148</v>
      </c>
      <c r="AT351" s="198" t="s">
        <v>143</v>
      </c>
      <c r="AU351" s="198" t="s">
        <v>87</v>
      </c>
      <c r="AY351" s="18" t="s">
        <v>141</v>
      </c>
      <c r="BE351" s="199">
        <f>IF(N351="základní",J351,0)</f>
        <v>0</v>
      </c>
      <c r="BF351" s="199">
        <f>IF(N351="snížená",J351,0)</f>
        <v>0</v>
      </c>
      <c r="BG351" s="199">
        <f>IF(N351="zákl. přenesená",J351,0)</f>
        <v>0</v>
      </c>
      <c r="BH351" s="199">
        <f>IF(N351="sníž. přenesená",J351,0)</f>
        <v>0</v>
      </c>
      <c r="BI351" s="199">
        <f>IF(N351="nulová",J351,0)</f>
        <v>0</v>
      </c>
      <c r="BJ351" s="18" t="s">
        <v>85</v>
      </c>
      <c r="BK351" s="199">
        <f>ROUND(I351*H351,2)</f>
        <v>0</v>
      </c>
      <c r="BL351" s="18" t="s">
        <v>148</v>
      </c>
      <c r="BM351" s="198" t="s">
        <v>993</v>
      </c>
    </row>
    <row r="352" spans="1:65" s="2" customFormat="1" ht="11.25">
      <c r="A352" s="35"/>
      <c r="B352" s="36"/>
      <c r="C352" s="37"/>
      <c r="D352" s="200" t="s">
        <v>150</v>
      </c>
      <c r="E352" s="37"/>
      <c r="F352" s="201" t="s">
        <v>988</v>
      </c>
      <c r="G352" s="37"/>
      <c r="H352" s="37"/>
      <c r="I352" s="202"/>
      <c r="J352" s="37"/>
      <c r="K352" s="37"/>
      <c r="L352" s="40"/>
      <c r="M352" s="203"/>
      <c r="N352" s="204"/>
      <c r="O352" s="72"/>
      <c r="P352" s="72"/>
      <c r="Q352" s="72"/>
      <c r="R352" s="72"/>
      <c r="S352" s="72"/>
      <c r="T352" s="73"/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T352" s="18" t="s">
        <v>150</v>
      </c>
      <c r="AU352" s="18" t="s">
        <v>87</v>
      </c>
    </row>
    <row r="353" spans="1:65" s="13" customFormat="1" ht="11.25">
      <c r="B353" s="205"/>
      <c r="C353" s="206"/>
      <c r="D353" s="200" t="s">
        <v>152</v>
      </c>
      <c r="E353" s="207" t="s">
        <v>1</v>
      </c>
      <c r="F353" s="208" t="s">
        <v>990</v>
      </c>
      <c r="G353" s="206"/>
      <c r="H353" s="207" t="s">
        <v>1</v>
      </c>
      <c r="I353" s="209"/>
      <c r="J353" s="206"/>
      <c r="K353" s="206"/>
      <c r="L353" s="210"/>
      <c r="M353" s="211"/>
      <c r="N353" s="212"/>
      <c r="O353" s="212"/>
      <c r="P353" s="212"/>
      <c r="Q353" s="212"/>
      <c r="R353" s="212"/>
      <c r="S353" s="212"/>
      <c r="T353" s="213"/>
      <c r="AT353" s="214" t="s">
        <v>152</v>
      </c>
      <c r="AU353" s="214" t="s">
        <v>87</v>
      </c>
      <c r="AV353" s="13" t="s">
        <v>85</v>
      </c>
      <c r="AW353" s="13" t="s">
        <v>34</v>
      </c>
      <c r="AX353" s="13" t="s">
        <v>77</v>
      </c>
      <c r="AY353" s="214" t="s">
        <v>141</v>
      </c>
    </row>
    <row r="354" spans="1:65" s="14" customFormat="1" ht="11.25">
      <c r="B354" s="215"/>
      <c r="C354" s="216"/>
      <c r="D354" s="200" t="s">
        <v>152</v>
      </c>
      <c r="E354" s="217" t="s">
        <v>1</v>
      </c>
      <c r="F354" s="218" t="s">
        <v>87</v>
      </c>
      <c r="G354" s="216"/>
      <c r="H354" s="219">
        <v>2</v>
      </c>
      <c r="I354" s="220"/>
      <c r="J354" s="216"/>
      <c r="K354" s="216"/>
      <c r="L354" s="221"/>
      <c r="M354" s="222"/>
      <c r="N354" s="223"/>
      <c r="O354" s="223"/>
      <c r="P354" s="223"/>
      <c r="Q354" s="223"/>
      <c r="R354" s="223"/>
      <c r="S354" s="223"/>
      <c r="T354" s="224"/>
      <c r="AT354" s="225" t="s">
        <v>152</v>
      </c>
      <c r="AU354" s="225" t="s">
        <v>87</v>
      </c>
      <c r="AV354" s="14" t="s">
        <v>87</v>
      </c>
      <c r="AW354" s="14" t="s">
        <v>34</v>
      </c>
      <c r="AX354" s="14" t="s">
        <v>77</v>
      </c>
      <c r="AY354" s="225" t="s">
        <v>141</v>
      </c>
    </row>
    <row r="355" spans="1:65" s="16" customFormat="1" ht="11.25">
      <c r="B355" s="237"/>
      <c r="C355" s="238"/>
      <c r="D355" s="200" t="s">
        <v>152</v>
      </c>
      <c r="E355" s="239" t="s">
        <v>1</v>
      </c>
      <c r="F355" s="240" t="s">
        <v>174</v>
      </c>
      <c r="G355" s="238"/>
      <c r="H355" s="241">
        <v>2</v>
      </c>
      <c r="I355" s="242"/>
      <c r="J355" s="238"/>
      <c r="K355" s="238"/>
      <c r="L355" s="243"/>
      <c r="M355" s="244"/>
      <c r="N355" s="245"/>
      <c r="O355" s="245"/>
      <c r="P355" s="245"/>
      <c r="Q355" s="245"/>
      <c r="R355" s="245"/>
      <c r="S355" s="245"/>
      <c r="T355" s="246"/>
      <c r="AT355" s="247" t="s">
        <v>152</v>
      </c>
      <c r="AU355" s="247" t="s">
        <v>87</v>
      </c>
      <c r="AV355" s="16" t="s">
        <v>148</v>
      </c>
      <c r="AW355" s="16" t="s">
        <v>34</v>
      </c>
      <c r="AX355" s="16" t="s">
        <v>85</v>
      </c>
      <c r="AY355" s="247" t="s">
        <v>141</v>
      </c>
    </row>
    <row r="356" spans="1:65" s="2" customFormat="1" ht="37.9" customHeight="1">
      <c r="A356" s="35"/>
      <c r="B356" s="36"/>
      <c r="C356" s="187" t="s">
        <v>408</v>
      </c>
      <c r="D356" s="187" t="s">
        <v>143</v>
      </c>
      <c r="E356" s="188" t="s">
        <v>994</v>
      </c>
      <c r="F356" s="189" t="s">
        <v>995</v>
      </c>
      <c r="G356" s="190" t="s">
        <v>540</v>
      </c>
      <c r="H356" s="191">
        <v>4</v>
      </c>
      <c r="I356" s="192"/>
      <c r="J356" s="193">
        <f>ROUND(I356*H356,2)</f>
        <v>0</v>
      </c>
      <c r="K356" s="189" t="s">
        <v>222</v>
      </c>
      <c r="L356" s="40"/>
      <c r="M356" s="194" t="s">
        <v>1</v>
      </c>
      <c r="N356" s="195" t="s">
        <v>42</v>
      </c>
      <c r="O356" s="72"/>
      <c r="P356" s="196">
        <f>O356*H356</f>
        <v>0</v>
      </c>
      <c r="Q356" s="196">
        <v>0</v>
      </c>
      <c r="R356" s="196">
        <f>Q356*H356</f>
        <v>0</v>
      </c>
      <c r="S356" s="196">
        <v>0</v>
      </c>
      <c r="T356" s="197">
        <f>S356*H356</f>
        <v>0</v>
      </c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R356" s="198" t="s">
        <v>148</v>
      </c>
      <c r="AT356" s="198" t="s">
        <v>143</v>
      </c>
      <c r="AU356" s="198" t="s">
        <v>87</v>
      </c>
      <c r="AY356" s="18" t="s">
        <v>141</v>
      </c>
      <c r="BE356" s="199">
        <f>IF(N356="základní",J356,0)</f>
        <v>0</v>
      </c>
      <c r="BF356" s="199">
        <f>IF(N356="snížená",J356,0)</f>
        <v>0</v>
      </c>
      <c r="BG356" s="199">
        <f>IF(N356="zákl. přenesená",J356,0)</f>
        <v>0</v>
      </c>
      <c r="BH356" s="199">
        <f>IF(N356="sníž. přenesená",J356,0)</f>
        <v>0</v>
      </c>
      <c r="BI356" s="199">
        <f>IF(N356="nulová",J356,0)</f>
        <v>0</v>
      </c>
      <c r="BJ356" s="18" t="s">
        <v>85</v>
      </c>
      <c r="BK356" s="199">
        <f>ROUND(I356*H356,2)</f>
        <v>0</v>
      </c>
      <c r="BL356" s="18" t="s">
        <v>148</v>
      </c>
      <c r="BM356" s="198" t="s">
        <v>996</v>
      </c>
    </row>
    <row r="357" spans="1:65" s="2" customFormat="1" ht="19.5">
      <c r="A357" s="35"/>
      <c r="B357" s="36"/>
      <c r="C357" s="37"/>
      <c r="D357" s="200" t="s">
        <v>150</v>
      </c>
      <c r="E357" s="37"/>
      <c r="F357" s="201" t="s">
        <v>995</v>
      </c>
      <c r="G357" s="37"/>
      <c r="H357" s="37"/>
      <c r="I357" s="202"/>
      <c r="J357" s="37"/>
      <c r="K357" s="37"/>
      <c r="L357" s="40"/>
      <c r="M357" s="203"/>
      <c r="N357" s="204"/>
      <c r="O357" s="72"/>
      <c r="P357" s="72"/>
      <c r="Q357" s="72"/>
      <c r="R357" s="72"/>
      <c r="S357" s="72"/>
      <c r="T357" s="73"/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T357" s="18" t="s">
        <v>150</v>
      </c>
      <c r="AU357" s="18" t="s">
        <v>87</v>
      </c>
    </row>
    <row r="358" spans="1:65" s="13" customFormat="1" ht="11.25">
      <c r="B358" s="205"/>
      <c r="C358" s="206"/>
      <c r="D358" s="200" t="s">
        <v>152</v>
      </c>
      <c r="E358" s="207" t="s">
        <v>1</v>
      </c>
      <c r="F358" s="208" t="s">
        <v>990</v>
      </c>
      <c r="G358" s="206"/>
      <c r="H358" s="207" t="s">
        <v>1</v>
      </c>
      <c r="I358" s="209"/>
      <c r="J358" s="206"/>
      <c r="K358" s="206"/>
      <c r="L358" s="210"/>
      <c r="M358" s="211"/>
      <c r="N358" s="212"/>
      <c r="O358" s="212"/>
      <c r="P358" s="212"/>
      <c r="Q358" s="212"/>
      <c r="R358" s="212"/>
      <c r="S358" s="212"/>
      <c r="T358" s="213"/>
      <c r="AT358" s="214" t="s">
        <v>152</v>
      </c>
      <c r="AU358" s="214" t="s">
        <v>87</v>
      </c>
      <c r="AV358" s="13" t="s">
        <v>85</v>
      </c>
      <c r="AW358" s="13" t="s">
        <v>34</v>
      </c>
      <c r="AX358" s="13" t="s">
        <v>77</v>
      </c>
      <c r="AY358" s="214" t="s">
        <v>141</v>
      </c>
    </row>
    <row r="359" spans="1:65" s="14" customFormat="1" ht="11.25">
      <c r="B359" s="215"/>
      <c r="C359" s="216"/>
      <c r="D359" s="200" t="s">
        <v>152</v>
      </c>
      <c r="E359" s="217" t="s">
        <v>1</v>
      </c>
      <c r="F359" s="218" t="s">
        <v>148</v>
      </c>
      <c r="G359" s="216"/>
      <c r="H359" s="219">
        <v>4</v>
      </c>
      <c r="I359" s="220"/>
      <c r="J359" s="216"/>
      <c r="K359" s="216"/>
      <c r="L359" s="221"/>
      <c r="M359" s="222"/>
      <c r="N359" s="223"/>
      <c r="O359" s="223"/>
      <c r="P359" s="223"/>
      <c r="Q359" s="223"/>
      <c r="R359" s="223"/>
      <c r="S359" s="223"/>
      <c r="T359" s="224"/>
      <c r="AT359" s="225" t="s">
        <v>152</v>
      </c>
      <c r="AU359" s="225" t="s">
        <v>87</v>
      </c>
      <c r="AV359" s="14" t="s">
        <v>87</v>
      </c>
      <c r="AW359" s="14" t="s">
        <v>34</v>
      </c>
      <c r="AX359" s="14" t="s">
        <v>77</v>
      </c>
      <c r="AY359" s="225" t="s">
        <v>141</v>
      </c>
    </row>
    <row r="360" spans="1:65" s="16" customFormat="1" ht="11.25">
      <c r="B360" s="237"/>
      <c r="C360" s="238"/>
      <c r="D360" s="200" t="s">
        <v>152</v>
      </c>
      <c r="E360" s="239" t="s">
        <v>1</v>
      </c>
      <c r="F360" s="240" t="s">
        <v>174</v>
      </c>
      <c r="G360" s="238"/>
      <c r="H360" s="241">
        <v>4</v>
      </c>
      <c r="I360" s="242"/>
      <c r="J360" s="238"/>
      <c r="K360" s="238"/>
      <c r="L360" s="243"/>
      <c r="M360" s="244"/>
      <c r="N360" s="245"/>
      <c r="O360" s="245"/>
      <c r="P360" s="245"/>
      <c r="Q360" s="245"/>
      <c r="R360" s="245"/>
      <c r="S360" s="245"/>
      <c r="T360" s="246"/>
      <c r="AT360" s="247" t="s">
        <v>152</v>
      </c>
      <c r="AU360" s="247" t="s">
        <v>87</v>
      </c>
      <c r="AV360" s="16" t="s">
        <v>148</v>
      </c>
      <c r="AW360" s="16" t="s">
        <v>34</v>
      </c>
      <c r="AX360" s="16" t="s">
        <v>85</v>
      </c>
      <c r="AY360" s="247" t="s">
        <v>141</v>
      </c>
    </row>
    <row r="361" spans="1:65" s="2" customFormat="1" ht="24.2" customHeight="1">
      <c r="A361" s="35"/>
      <c r="B361" s="36"/>
      <c r="C361" s="187" t="s">
        <v>418</v>
      </c>
      <c r="D361" s="187" t="s">
        <v>143</v>
      </c>
      <c r="E361" s="188" t="s">
        <v>997</v>
      </c>
      <c r="F361" s="189" t="s">
        <v>998</v>
      </c>
      <c r="G361" s="190" t="s">
        <v>540</v>
      </c>
      <c r="H361" s="191">
        <v>1</v>
      </c>
      <c r="I361" s="192"/>
      <c r="J361" s="193">
        <f>ROUND(I361*H361,2)</f>
        <v>0</v>
      </c>
      <c r="K361" s="189" t="s">
        <v>222</v>
      </c>
      <c r="L361" s="40"/>
      <c r="M361" s="194" t="s">
        <v>1</v>
      </c>
      <c r="N361" s="195" t="s">
        <v>42</v>
      </c>
      <c r="O361" s="72"/>
      <c r="P361" s="196">
        <f>O361*H361</f>
        <v>0</v>
      </c>
      <c r="Q361" s="196">
        <v>0</v>
      </c>
      <c r="R361" s="196">
        <f>Q361*H361</f>
        <v>0</v>
      </c>
      <c r="S361" s="196">
        <v>0</v>
      </c>
      <c r="T361" s="197">
        <f>S361*H361</f>
        <v>0</v>
      </c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R361" s="198" t="s">
        <v>148</v>
      </c>
      <c r="AT361" s="198" t="s">
        <v>143</v>
      </c>
      <c r="AU361" s="198" t="s">
        <v>87</v>
      </c>
      <c r="AY361" s="18" t="s">
        <v>141</v>
      </c>
      <c r="BE361" s="199">
        <f>IF(N361="základní",J361,0)</f>
        <v>0</v>
      </c>
      <c r="BF361" s="199">
        <f>IF(N361="snížená",J361,0)</f>
        <v>0</v>
      </c>
      <c r="BG361" s="199">
        <f>IF(N361="zákl. přenesená",J361,0)</f>
        <v>0</v>
      </c>
      <c r="BH361" s="199">
        <f>IF(N361="sníž. přenesená",J361,0)</f>
        <v>0</v>
      </c>
      <c r="BI361" s="199">
        <f>IF(N361="nulová",J361,0)</f>
        <v>0</v>
      </c>
      <c r="BJ361" s="18" t="s">
        <v>85</v>
      </c>
      <c r="BK361" s="199">
        <f>ROUND(I361*H361,2)</f>
        <v>0</v>
      </c>
      <c r="BL361" s="18" t="s">
        <v>148</v>
      </c>
      <c r="BM361" s="198" t="s">
        <v>999</v>
      </c>
    </row>
    <row r="362" spans="1:65" s="2" customFormat="1" ht="11.25">
      <c r="A362" s="35"/>
      <c r="B362" s="36"/>
      <c r="C362" s="37"/>
      <c r="D362" s="200" t="s">
        <v>150</v>
      </c>
      <c r="E362" s="37"/>
      <c r="F362" s="201" t="s">
        <v>998</v>
      </c>
      <c r="G362" s="37"/>
      <c r="H362" s="37"/>
      <c r="I362" s="202"/>
      <c r="J362" s="37"/>
      <c r="K362" s="37"/>
      <c r="L362" s="40"/>
      <c r="M362" s="203"/>
      <c r="N362" s="204"/>
      <c r="O362" s="72"/>
      <c r="P362" s="72"/>
      <c r="Q362" s="72"/>
      <c r="R362" s="72"/>
      <c r="S362" s="72"/>
      <c r="T362" s="73"/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T362" s="18" t="s">
        <v>150</v>
      </c>
      <c r="AU362" s="18" t="s">
        <v>87</v>
      </c>
    </row>
    <row r="363" spans="1:65" s="13" customFormat="1" ht="11.25">
      <c r="B363" s="205"/>
      <c r="C363" s="206"/>
      <c r="D363" s="200" t="s">
        <v>152</v>
      </c>
      <c r="E363" s="207" t="s">
        <v>1</v>
      </c>
      <c r="F363" s="208" t="s">
        <v>990</v>
      </c>
      <c r="G363" s="206"/>
      <c r="H363" s="207" t="s">
        <v>1</v>
      </c>
      <c r="I363" s="209"/>
      <c r="J363" s="206"/>
      <c r="K363" s="206"/>
      <c r="L363" s="210"/>
      <c r="M363" s="211"/>
      <c r="N363" s="212"/>
      <c r="O363" s="212"/>
      <c r="P363" s="212"/>
      <c r="Q363" s="212"/>
      <c r="R363" s="212"/>
      <c r="S363" s="212"/>
      <c r="T363" s="213"/>
      <c r="AT363" s="214" t="s">
        <v>152</v>
      </c>
      <c r="AU363" s="214" t="s">
        <v>87</v>
      </c>
      <c r="AV363" s="13" t="s">
        <v>85</v>
      </c>
      <c r="AW363" s="13" t="s">
        <v>34</v>
      </c>
      <c r="AX363" s="13" t="s">
        <v>77</v>
      </c>
      <c r="AY363" s="214" t="s">
        <v>141</v>
      </c>
    </row>
    <row r="364" spans="1:65" s="14" customFormat="1" ht="11.25">
      <c r="B364" s="215"/>
      <c r="C364" s="216"/>
      <c r="D364" s="200" t="s">
        <v>152</v>
      </c>
      <c r="E364" s="217" t="s">
        <v>1</v>
      </c>
      <c r="F364" s="218" t="s">
        <v>85</v>
      </c>
      <c r="G364" s="216"/>
      <c r="H364" s="219">
        <v>1</v>
      </c>
      <c r="I364" s="220"/>
      <c r="J364" s="216"/>
      <c r="K364" s="216"/>
      <c r="L364" s="221"/>
      <c r="M364" s="222"/>
      <c r="N364" s="223"/>
      <c r="O364" s="223"/>
      <c r="P364" s="223"/>
      <c r="Q364" s="223"/>
      <c r="R364" s="223"/>
      <c r="S364" s="223"/>
      <c r="T364" s="224"/>
      <c r="AT364" s="225" t="s">
        <v>152</v>
      </c>
      <c r="AU364" s="225" t="s">
        <v>87</v>
      </c>
      <c r="AV364" s="14" t="s">
        <v>87</v>
      </c>
      <c r="AW364" s="14" t="s">
        <v>34</v>
      </c>
      <c r="AX364" s="14" t="s">
        <v>77</v>
      </c>
      <c r="AY364" s="225" t="s">
        <v>141</v>
      </c>
    </row>
    <row r="365" spans="1:65" s="16" customFormat="1" ht="11.25">
      <c r="B365" s="237"/>
      <c r="C365" s="238"/>
      <c r="D365" s="200" t="s">
        <v>152</v>
      </c>
      <c r="E365" s="239" t="s">
        <v>1</v>
      </c>
      <c r="F365" s="240" t="s">
        <v>174</v>
      </c>
      <c r="G365" s="238"/>
      <c r="H365" s="241">
        <v>1</v>
      </c>
      <c r="I365" s="242"/>
      <c r="J365" s="238"/>
      <c r="K365" s="238"/>
      <c r="L365" s="243"/>
      <c r="M365" s="244"/>
      <c r="N365" s="245"/>
      <c r="O365" s="245"/>
      <c r="P365" s="245"/>
      <c r="Q365" s="245"/>
      <c r="R365" s="245"/>
      <c r="S365" s="245"/>
      <c r="T365" s="246"/>
      <c r="AT365" s="247" t="s">
        <v>152</v>
      </c>
      <c r="AU365" s="247" t="s">
        <v>87</v>
      </c>
      <c r="AV365" s="16" t="s">
        <v>148</v>
      </c>
      <c r="AW365" s="16" t="s">
        <v>34</v>
      </c>
      <c r="AX365" s="16" t="s">
        <v>85</v>
      </c>
      <c r="AY365" s="247" t="s">
        <v>141</v>
      </c>
    </row>
    <row r="366" spans="1:65" s="2" customFormat="1" ht="24.2" customHeight="1">
      <c r="A366" s="35"/>
      <c r="B366" s="36"/>
      <c r="C366" s="187" t="s">
        <v>424</v>
      </c>
      <c r="D366" s="187" t="s">
        <v>143</v>
      </c>
      <c r="E366" s="188" t="s">
        <v>1000</v>
      </c>
      <c r="F366" s="189" t="s">
        <v>1001</v>
      </c>
      <c r="G366" s="190" t="s">
        <v>164</v>
      </c>
      <c r="H366" s="191">
        <v>0.60199999999999998</v>
      </c>
      <c r="I366" s="192"/>
      <c r="J366" s="193">
        <f>ROUND(I366*H366,2)</f>
        <v>0</v>
      </c>
      <c r="K366" s="189" t="s">
        <v>147</v>
      </c>
      <c r="L366" s="40"/>
      <c r="M366" s="194" t="s">
        <v>1</v>
      </c>
      <c r="N366" s="195" t="s">
        <v>42</v>
      </c>
      <c r="O366" s="72"/>
      <c r="P366" s="196">
        <f>O366*H366</f>
        <v>0</v>
      </c>
      <c r="Q366" s="196">
        <v>0</v>
      </c>
      <c r="R366" s="196">
        <f>Q366*H366</f>
        <v>0</v>
      </c>
      <c r="S366" s="196">
        <v>1.8</v>
      </c>
      <c r="T366" s="197">
        <f>S366*H366</f>
        <v>1.0835999999999999</v>
      </c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R366" s="198" t="s">
        <v>148</v>
      </c>
      <c r="AT366" s="198" t="s">
        <v>143</v>
      </c>
      <c r="AU366" s="198" t="s">
        <v>87</v>
      </c>
      <c r="AY366" s="18" t="s">
        <v>141</v>
      </c>
      <c r="BE366" s="199">
        <f>IF(N366="základní",J366,0)</f>
        <v>0</v>
      </c>
      <c r="BF366" s="199">
        <f>IF(N366="snížená",J366,0)</f>
        <v>0</v>
      </c>
      <c r="BG366" s="199">
        <f>IF(N366="zákl. přenesená",J366,0)</f>
        <v>0</v>
      </c>
      <c r="BH366" s="199">
        <f>IF(N366="sníž. přenesená",J366,0)</f>
        <v>0</v>
      </c>
      <c r="BI366" s="199">
        <f>IF(N366="nulová",J366,0)</f>
        <v>0</v>
      </c>
      <c r="BJ366" s="18" t="s">
        <v>85</v>
      </c>
      <c r="BK366" s="199">
        <f>ROUND(I366*H366,2)</f>
        <v>0</v>
      </c>
      <c r="BL366" s="18" t="s">
        <v>148</v>
      </c>
      <c r="BM366" s="198" t="s">
        <v>1002</v>
      </c>
    </row>
    <row r="367" spans="1:65" s="2" customFormat="1" ht="19.5">
      <c r="A367" s="35"/>
      <c r="B367" s="36"/>
      <c r="C367" s="37"/>
      <c r="D367" s="200" t="s">
        <v>150</v>
      </c>
      <c r="E367" s="37"/>
      <c r="F367" s="201" t="s">
        <v>1003</v>
      </c>
      <c r="G367" s="37"/>
      <c r="H367" s="37"/>
      <c r="I367" s="202"/>
      <c r="J367" s="37"/>
      <c r="K367" s="37"/>
      <c r="L367" s="40"/>
      <c r="M367" s="203"/>
      <c r="N367" s="204"/>
      <c r="O367" s="72"/>
      <c r="P367" s="72"/>
      <c r="Q367" s="72"/>
      <c r="R367" s="72"/>
      <c r="S367" s="72"/>
      <c r="T367" s="73"/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T367" s="18" t="s">
        <v>150</v>
      </c>
      <c r="AU367" s="18" t="s">
        <v>87</v>
      </c>
    </row>
    <row r="368" spans="1:65" s="13" customFormat="1" ht="11.25">
      <c r="B368" s="205"/>
      <c r="C368" s="206"/>
      <c r="D368" s="200" t="s">
        <v>152</v>
      </c>
      <c r="E368" s="207" t="s">
        <v>1</v>
      </c>
      <c r="F368" s="208" t="s">
        <v>990</v>
      </c>
      <c r="G368" s="206"/>
      <c r="H368" s="207" t="s">
        <v>1</v>
      </c>
      <c r="I368" s="209"/>
      <c r="J368" s="206"/>
      <c r="K368" s="206"/>
      <c r="L368" s="210"/>
      <c r="M368" s="211"/>
      <c r="N368" s="212"/>
      <c r="O368" s="212"/>
      <c r="P368" s="212"/>
      <c r="Q368" s="212"/>
      <c r="R368" s="212"/>
      <c r="S368" s="212"/>
      <c r="T368" s="213"/>
      <c r="AT368" s="214" t="s">
        <v>152</v>
      </c>
      <c r="AU368" s="214" t="s">
        <v>87</v>
      </c>
      <c r="AV368" s="13" t="s">
        <v>85</v>
      </c>
      <c r="AW368" s="13" t="s">
        <v>34</v>
      </c>
      <c r="AX368" s="13" t="s">
        <v>77</v>
      </c>
      <c r="AY368" s="214" t="s">
        <v>141</v>
      </c>
    </row>
    <row r="369" spans="1:65" s="14" customFormat="1" ht="11.25">
      <c r="B369" s="215"/>
      <c r="C369" s="216"/>
      <c r="D369" s="200" t="s">
        <v>152</v>
      </c>
      <c r="E369" s="217" t="s">
        <v>1</v>
      </c>
      <c r="F369" s="218" t="s">
        <v>1004</v>
      </c>
      <c r="G369" s="216"/>
      <c r="H369" s="219">
        <v>0.60199999999999998</v>
      </c>
      <c r="I369" s="220"/>
      <c r="J369" s="216"/>
      <c r="K369" s="216"/>
      <c r="L369" s="221"/>
      <c r="M369" s="222"/>
      <c r="N369" s="223"/>
      <c r="O369" s="223"/>
      <c r="P369" s="223"/>
      <c r="Q369" s="223"/>
      <c r="R369" s="223"/>
      <c r="S369" s="223"/>
      <c r="T369" s="224"/>
      <c r="AT369" s="225" t="s">
        <v>152</v>
      </c>
      <c r="AU369" s="225" t="s">
        <v>87</v>
      </c>
      <c r="AV369" s="14" t="s">
        <v>87</v>
      </c>
      <c r="AW369" s="14" t="s">
        <v>34</v>
      </c>
      <c r="AX369" s="14" t="s">
        <v>77</v>
      </c>
      <c r="AY369" s="225" t="s">
        <v>141</v>
      </c>
    </row>
    <row r="370" spans="1:65" s="16" customFormat="1" ht="11.25">
      <c r="B370" s="237"/>
      <c r="C370" s="238"/>
      <c r="D370" s="200" t="s">
        <v>152</v>
      </c>
      <c r="E370" s="239" t="s">
        <v>1</v>
      </c>
      <c r="F370" s="240" t="s">
        <v>174</v>
      </c>
      <c r="G370" s="238"/>
      <c r="H370" s="241">
        <v>0.60199999999999998</v>
      </c>
      <c r="I370" s="242"/>
      <c r="J370" s="238"/>
      <c r="K370" s="238"/>
      <c r="L370" s="243"/>
      <c r="M370" s="244"/>
      <c r="N370" s="245"/>
      <c r="O370" s="245"/>
      <c r="P370" s="245"/>
      <c r="Q370" s="245"/>
      <c r="R370" s="245"/>
      <c r="S370" s="245"/>
      <c r="T370" s="246"/>
      <c r="AT370" s="247" t="s">
        <v>152</v>
      </c>
      <c r="AU370" s="247" t="s">
        <v>87</v>
      </c>
      <c r="AV370" s="16" t="s">
        <v>148</v>
      </c>
      <c r="AW370" s="16" t="s">
        <v>34</v>
      </c>
      <c r="AX370" s="16" t="s">
        <v>85</v>
      </c>
      <c r="AY370" s="247" t="s">
        <v>141</v>
      </c>
    </row>
    <row r="371" spans="1:65" s="2" customFormat="1" ht="33" customHeight="1">
      <c r="A371" s="35"/>
      <c r="B371" s="36"/>
      <c r="C371" s="187" t="s">
        <v>496</v>
      </c>
      <c r="D371" s="187" t="s">
        <v>143</v>
      </c>
      <c r="E371" s="188" t="s">
        <v>652</v>
      </c>
      <c r="F371" s="189" t="s">
        <v>1005</v>
      </c>
      <c r="G371" s="190" t="s">
        <v>196</v>
      </c>
      <c r="H371" s="191">
        <v>9.9979999999999993</v>
      </c>
      <c r="I371" s="192"/>
      <c r="J371" s="193">
        <f>ROUND(I371*H371,2)</f>
        <v>0</v>
      </c>
      <c r="K371" s="189" t="s">
        <v>147</v>
      </c>
      <c r="L371" s="40"/>
      <c r="M371" s="194" t="s">
        <v>1</v>
      </c>
      <c r="N371" s="195" t="s">
        <v>42</v>
      </c>
      <c r="O371" s="72"/>
      <c r="P371" s="196">
        <f>O371*H371</f>
        <v>0</v>
      </c>
      <c r="Q371" s="196">
        <v>0</v>
      </c>
      <c r="R371" s="196">
        <f>Q371*H371</f>
        <v>0</v>
      </c>
      <c r="S371" s="196">
        <v>0</v>
      </c>
      <c r="T371" s="197">
        <f>S371*H371</f>
        <v>0</v>
      </c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R371" s="198" t="s">
        <v>148</v>
      </c>
      <c r="AT371" s="198" t="s">
        <v>143</v>
      </c>
      <c r="AU371" s="198" t="s">
        <v>87</v>
      </c>
      <c r="AY371" s="18" t="s">
        <v>141</v>
      </c>
      <c r="BE371" s="199">
        <f>IF(N371="základní",J371,0)</f>
        <v>0</v>
      </c>
      <c r="BF371" s="199">
        <f>IF(N371="snížená",J371,0)</f>
        <v>0</v>
      </c>
      <c r="BG371" s="199">
        <f>IF(N371="zákl. přenesená",J371,0)</f>
        <v>0</v>
      </c>
      <c r="BH371" s="199">
        <f>IF(N371="sníž. přenesená",J371,0)</f>
        <v>0</v>
      </c>
      <c r="BI371" s="199">
        <f>IF(N371="nulová",J371,0)</f>
        <v>0</v>
      </c>
      <c r="BJ371" s="18" t="s">
        <v>85</v>
      </c>
      <c r="BK371" s="199">
        <f>ROUND(I371*H371,2)</f>
        <v>0</v>
      </c>
      <c r="BL371" s="18" t="s">
        <v>148</v>
      </c>
      <c r="BM371" s="198" t="s">
        <v>1006</v>
      </c>
    </row>
    <row r="372" spans="1:65" s="2" customFormat="1" ht="29.25">
      <c r="A372" s="35"/>
      <c r="B372" s="36"/>
      <c r="C372" s="37"/>
      <c r="D372" s="200" t="s">
        <v>150</v>
      </c>
      <c r="E372" s="37"/>
      <c r="F372" s="201" t="s">
        <v>1007</v>
      </c>
      <c r="G372" s="37"/>
      <c r="H372" s="37"/>
      <c r="I372" s="202"/>
      <c r="J372" s="37"/>
      <c r="K372" s="37"/>
      <c r="L372" s="40"/>
      <c r="M372" s="203"/>
      <c r="N372" s="204"/>
      <c r="O372" s="72"/>
      <c r="P372" s="72"/>
      <c r="Q372" s="72"/>
      <c r="R372" s="72"/>
      <c r="S372" s="72"/>
      <c r="T372" s="73"/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T372" s="18" t="s">
        <v>150</v>
      </c>
      <c r="AU372" s="18" t="s">
        <v>87</v>
      </c>
    </row>
    <row r="373" spans="1:65" s="2" customFormat="1" ht="24.2" customHeight="1">
      <c r="A373" s="35"/>
      <c r="B373" s="36"/>
      <c r="C373" s="187" t="s">
        <v>501</v>
      </c>
      <c r="D373" s="187" t="s">
        <v>143</v>
      </c>
      <c r="E373" s="188" t="s">
        <v>657</v>
      </c>
      <c r="F373" s="189" t="s">
        <v>1008</v>
      </c>
      <c r="G373" s="190" t="s">
        <v>196</v>
      </c>
      <c r="H373" s="191">
        <v>9.9979999999999993</v>
      </c>
      <c r="I373" s="192"/>
      <c r="J373" s="193">
        <f>ROUND(I373*H373,2)</f>
        <v>0</v>
      </c>
      <c r="K373" s="189" t="s">
        <v>147</v>
      </c>
      <c r="L373" s="40"/>
      <c r="M373" s="194" t="s">
        <v>1</v>
      </c>
      <c r="N373" s="195" t="s">
        <v>42</v>
      </c>
      <c r="O373" s="72"/>
      <c r="P373" s="196">
        <f>O373*H373</f>
        <v>0</v>
      </c>
      <c r="Q373" s="196">
        <v>0</v>
      </c>
      <c r="R373" s="196">
        <f>Q373*H373</f>
        <v>0</v>
      </c>
      <c r="S373" s="196">
        <v>0</v>
      </c>
      <c r="T373" s="197">
        <f>S373*H373</f>
        <v>0</v>
      </c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R373" s="198" t="s">
        <v>148</v>
      </c>
      <c r="AT373" s="198" t="s">
        <v>143</v>
      </c>
      <c r="AU373" s="198" t="s">
        <v>87</v>
      </c>
      <c r="AY373" s="18" t="s">
        <v>141</v>
      </c>
      <c r="BE373" s="199">
        <f>IF(N373="základní",J373,0)</f>
        <v>0</v>
      </c>
      <c r="BF373" s="199">
        <f>IF(N373="snížená",J373,0)</f>
        <v>0</v>
      </c>
      <c r="BG373" s="199">
        <f>IF(N373="zákl. přenesená",J373,0)</f>
        <v>0</v>
      </c>
      <c r="BH373" s="199">
        <f>IF(N373="sníž. přenesená",J373,0)</f>
        <v>0</v>
      </c>
      <c r="BI373" s="199">
        <f>IF(N373="nulová",J373,0)</f>
        <v>0</v>
      </c>
      <c r="BJ373" s="18" t="s">
        <v>85</v>
      </c>
      <c r="BK373" s="199">
        <f>ROUND(I373*H373,2)</f>
        <v>0</v>
      </c>
      <c r="BL373" s="18" t="s">
        <v>148</v>
      </c>
      <c r="BM373" s="198" t="s">
        <v>1009</v>
      </c>
    </row>
    <row r="374" spans="1:65" s="2" customFormat="1" ht="19.5">
      <c r="A374" s="35"/>
      <c r="B374" s="36"/>
      <c r="C374" s="37"/>
      <c r="D374" s="200" t="s">
        <v>150</v>
      </c>
      <c r="E374" s="37"/>
      <c r="F374" s="201" t="s">
        <v>1010</v>
      </c>
      <c r="G374" s="37"/>
      <c r="H374" s="37"/>
      <c r="I374" s="202"/>
      <c r="J374" s="37"/>
      <c r="K374" s="37"/>
      <c r="L374" s="40"/>
      <c r="M374" s="203"/>
      <c r="N374" s="204"/>
      <c r="O374" s="72"/>
      <c r="P374" s="72"/>
      <c r="Q374" s="72"/>
      <c r="R374" s="72"/>
      <c r="S374" s="72"/>
      <c r="T374" s="73"/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T374" s="18" t="s">
        <v>150</v>
      </c>
      <c r="AU374" s="18" t="s">
        <v>87</v>
      </c>
    </row>
    <row r="375" spans="1:65" s="2" customFormat="1" ht="24.2" customHeight="1">
      <c r="A375" s="35"/>
      <c r="B375" s="36"/>
      <c r="C375" s="187" t="s">
        <v>506</v>
      </c>
      <c r="D375" s="187" t="s">
        <v>143</v>
      </c>
      <c r="E375" s="188" t="s">
        <v>661</v>
      </c>
      <c r="F375" s="189" t="s">
        <v>1011</v>
      </c>
      <c r="G375" s="190" t="s">
        <v>196</v>
      </c>
      <c r="H375" s="191">
        <v>189.96199999999999</v>
      </c>
      <c r="I375" s="192"/>
      <c r="J375" s="193">
        <f>ROUND(I375*H375,2)</f>
        <v>0</v>
      </c>
      <c r="K375" s="189" t="s">
        <v>147</v>
      </c>
      <c r="L375" s="40"/>
      <c r="M375" s="194" t="s">
        <v>1</v>
      </c>
      <c r="N375" s="195" t="s">
        <v>42</v>
      </c>
      <c r="O375" s="72"/>
      <c r="P375" s="196">
        <f>O375*H375</f>
        <v>0</v>
      </c>
      <c r="Q375" s="196">
        <v>0</v>
      </c>
      <c r="R375" s="196">
        <f>Q375*H375</f>
        <v>0</v>
      </c>
      <c r="S375" s="196">
        <v>0</v>
      </c>
      <c r="T375" s="197">
        <f>S375*H375</f>
        <v>0</v>
      </c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R375" s="198" t="s">
        <v>148</v>
      </c>
      <c r="AT375" s="198" t="s">
        <v>143</v>
      </c>
      <c r="AU375" s="198" t="s">
        <v>87</v>
      </c>
      <c r="AY375" s="18" t="s">
        <v>141</v>
      </c>
      <c r="BE375" s="199">
        <f>IF(N375="základní",J375,0)</f>
        <v>0</v>
      </c>
      <c r="BF375" s="199">
        <f>IF(N375="snížená",J375,0)</f>
        <v>0</v>
      </c>
      <c r="BG375" s="199">
        <f>IF(N375="zákl. přenesená",J375,0)</f>
        <v>0</v>
      </c>
      <c r="BH375" s="199">
        <f>IF(N375="sníž. přenesená",J375,0)</f>
        <v>0</v>
      </c>
      <c r="BI375" s="199">
        <f>IF(N375="nulová",J375,0)</f>
        <v>0</v>
      </c>
      <c r="BJ375" s="18" t="s">
        <v>85</v>
      </c>
      <c r="BK375" s="199">
        <f>ROUND(I375*H375,2)</f>
        <v>0</v>
      </c>
      <c r="BL375" s="18" t="s">
        <v>148</v>
      </c>
      <c r="BM375" s="198" t="s">
        <v>1012</v>
      </c>
    </row>
    <row r="376" spans="1:65" s="2" customFormat="1" ht="29.25">
      <c r="A376" s="35"/>
      <c r="B376" s="36"/>
      <c r="C376" s="37"/>
      <c r="D376" s="200" t="s">
        <v>150</v>
      </c>
      <c r="E376" s="37"/>
      <c r="F376" s="201" t="s">
        <v>1013</v>
      </c>
      <c r="G376" s="37"/>
      <c r="H376" s="37"/>
      <c r="I376" s="202"/>
      <c r="J376" s="37"/>
      <c r="K376" s="37"/>
      <c r="L376" s="40"/>
      <c r="M376" s="203"/>
      <c r="N376" s="204"/>
      <c r="O376" s="72"/>
      <c r="P376" s="72"/>
      <c r="Q376" s="72"/>
      <c r="R376" s="72"/>
      <c r="S376" s="72"/>
      <c r="T376" s="73"/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T376" s="18" t="s">
        <v>150</v>
      </c>
      <c r="AU376" s="18" t="s">
        <v>87</v>
      </c>
    </row>
    <row r="377" spans="1:65" s="14" customFormat="1" ht="11.25">
      <c r="B377" s="215"/>
      <c r="C377" s="216"/>
      <c r="D377" s="200" t="s">
        <v>152</v>
      </c>
      <c r="E377" s="217" t="s">
        <v>1</v>
      </c>
      <c r="F377" s="218" t="s">
        <v>1014</v>
      </c>
      <c r="G377" s="216"/>
      <c r="H377" s="219">
        <v>189.96199999999999</v>
      </c>
      <c r="I377" s="220"/>
      <c r="J377" s="216"/>
      <c r="K377" s="216"/>
      <c r="L377" s="221"/>
      <c r="M377" s="222"/>
      <c r="N377" s="223"/>
      <c r="O377" s="223"/>
      <c r="P377" s="223"/>
      <c r="Q377" s="223"/>
      <c r="R377" s="223"/>
      <c r="S377" s="223"/>
      <c r="T377" s="224"/>
      <c r="AT377" s="225" t="s">
        <v>152</v>
      </c>
      <c r="AU377" s="225" t="s">
        <v>87</v>
      </c>
      <c r="AV377" s="14" t="s">
        <v>87</v>
      </c>
      <c r="AW377" s="14" t="s">
        <v>34</v>
      </c>
      <c r="AX377" s="14" t="s">
        <v>77</v>
      </c>
      <c r="AY377" s="225" t="s">
        <v>141</v>
      </c>
    </row>
    <row r="378" spans="1:65" s="16" customFormat="1" ht="11.25">
      <c r="B378" s="237"/>
      <c r="C378" s="238"/>
      <c r="D378" s="200" t="s">
        <v>152</v>
      </c>
      <c r="E378" s="239" t="s">
        <v>1</v>
      </c>
      <c r="F378" s="240" t="s">
        <v>174</v>
      </c>
      <c r="G378" s="238"/>
      <c r="H378" s="241">
        <v>189.96199999999999</v>
      </c>
      <c r="I378" s="242"/>
      <c r="J378" s="238"/>
      <c r="K378" s="238"/>
      <c r="L378" s="243"/>
      <c r="M378" s="244"/>
      <c r="N378" s="245"/>
      <c r="O378" s="245"/>
      <c r="P378" s="245"/>
      <c r="Q378" s="245"/>
      <c r="R378" s="245"/>
      <c r="S378" s="245"/>
      <c r="T378" s="246"/>
      <c r="AT378" s="247" t="s">
        <v>152</v>
      </c>
      <c r="AU378" s="247" t="s">
        <v>87</v>
      </c>
      <c r="AV378" s="16" t="s">
        <v>148</v>
      </c>
      <c r="AW378" s="16" t="s">
        <v>34</v>
      </c>
      <c r="AX378" s="16" t="s">
        <v>85</v>
      </c>
      <c r="AY378" s="247" t="s">
        <v>141</v>
      </c>
    </row>
    <row r="379" spans="1:65" s="2" customFormat="1" ht="33" customHeight="1">
      <c r="A379" s="35"/>
      <c r="B379" s="36"/>
      <c r="C379" s="187" t="s">
        <v>512</v>
      </c>
      <c r="D379" s="187" t="s">
        <v>143</v>
      </c>
      <c r="E379" s="188" t="s">
        <v>666</v>
      </c>
      <c r="F379" s="189" t="s">
        <v>1015</v>
      </c>
      <c r="G379" s="190" t="s">
        <v>196</v>
      </c>
      <c r="H379" s="191">
        <v>9.9979999999999993</v>
      </c>
      <c r="I379" s="192"/>
      <c r="J379" s="193">
        <f>ROUND(I379*H379,2)</f>
        <v>0</v>
      </c>
      <c r="K379" s="189" t="s">
        <v>147</v>
      </c>
      <c r="L379" s="40"/>
      <c r="M379" s="194" t="s">
        <v>1</v>
      </c>
      <c r="N379" s="195" t="s">
        <v>42</v>
      </c>
      <c r="O379" s="72"/>
      <c r="P379" s="196">
        <f>O379*H379</f>
        <v>0</v>
      </c>
      <c r="Q379" s="196">
        <v>0</v>
      </c>
      <c r="R379" s="196">
        <f>Q379*H379</f>
        <v>0</v>
      </c>
      <c r="S379" s="196">
        <v>0</v>
      </c>
      <c r="T379" s="197">
        <f>S379*H379</f>
        <v>0</v>
      </c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R379" s="198" t="s">
        <v>148</v>
      </c>
      <c r="AT379" s="198" t="s">
        <v>143</v>
      </c>
      <c r="AU379" s="198" t="s">
        <v>87</v>
      </c>
      <c r="AY379" s="18" t="s">
        <v>141</v>
      </c>
      <c r="BE379" s="199">
        <f>IF(N379="základní",J379,0)</f>
        <v>0</v>
      </c>
      <c r="BF379" s="199">
        <f>IF(N379="snížená",J379,0)</f>
        <v>0</v>
      </c>
      <c r="BG379" s="199">
        <f>IF(N379="zákl. přenesená",J379,0)</f>
        <v>0</v>
      </c>
      <c r="BH379" s="199">
        <f>IF(N379="sníž. přenesená",J379,0)</f>
        <v>0</v>
      </c>
      <c r="BI379" s="199">
        <f>IF(N379="nulová",J379,0)</f>
        <v>0</v>
      </c>
      <c r="BJ379" s="18" t="s">
        <v>85</v>
      </c>
      <c r="BK379" s="199">
        <f>ROUND(I379*H379,2)</f>
        <v>0</v>
      </c>
      <c r="BL379" s="18" t="s">
        <v>148</v>
      </c>
      <c r="BM379" s="198" t="s">
        <v>1016</v>
      </c>
    </row>
    <row r="380" spans="1:65" s="2" customFormat="1" ht="29.25">
      <c r="A380" s="35"/>
      <c r="B380" s="36"/>
      <c r="C380" s="37"/>
      <c r="D380" s="200" t="s">
        <v>150</v>
      </c>
      <c r="E380" s="37"/>
      <c r="F380" s="201" t="s">
        <v>667</v>
      </c>
      <c r="G380" s="37"/>
      <c r="H380" s="37"/>
      <c r="I380" s="202"/>
      <c r="J380" s="37"/>
      <c r="K380" s="37"/>
      <c r="L380" s="40"/>
      <c r="M380" s="203"/>
      <c r="N380" s="204"/>
      <c r="O380" s="72"/>
      <c r="P380" s="72"/>
      <c r="Q380" s="72"/>
      <c r="R380" s="72"/>
      <c r="S380" s="72"/>
      <c r="T380" s="73"/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  <c r="AT380" s="18" t="s">
        <v>150</v>
      </c>
      <c r="AU380" s="18" t="s">
        <v>87</v>
      </c>
    </row>
    <row r="381" spans="1:65" s="2" customFormat="1" ht="24.2" customHeight="1">
      <c r="A381" s="35"/>
      <c r="B381" s="36"/>
      <c r="C381" s="187" t="s">
        <v>565</v>
      </c>
      <c r="D381" s="187" t="s">
        <v>143</v>
      </c>
      <c r="E381" s="188" t="s">
        <v>692</v>
      </c>
      <c r="F381" s="189" t="s">
        <v>1017</v>
      </c>
      <c r="G381" s="190" t="s">
        <v>196</v>
      </c>
      <c r="H381" s="191">
        <v>12.287000000000001</v>
      </c>
      <c r="I381" s="192"/>
      <c r="J381" s="193">
        <f>ROUND(I381*H381,2)</f>
        <v>0</v>
      </c>
      <c r="K381" s="189" t="s">
        <v>147</v>
      </c>
      <c r="L381" s="40"/>
      <c r="M381" s="194" t="s">
        <v>1</v>
      </c>
      <c r="N381" s="195" t="s">
        <v>42</v>
      </c>
      <c r="O381" s="72"/>
      <c r="P381" s="196">
        <f>O381*H381</f>
        <v>0</v>
      </c>
      <c r="Q381" s="196">
        <v>0</v>
      </c>
      <c r="R381" s="196">
        <f>Q381*H381</f>
        <v>0</v>
      </c>
      <c r="S381" s="196">
        <v>0</v>
      </c>
      <c r="T381" s="197">
        <f>S381*H381</f>
        <v>0</v>
      </c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R381" s="198" t="s">
        <v>148</v>
      </c>
      <c r="AT381" s="198" t="s">
        <v>143</v>
      </c>
      <c r="AU381" s="198" t="s">
        <v>87</v>
      </c>
      <c r="AY381" s="18" t="s">
        <v>141</v>
      </c>
      <c r="BE381" s="199">
        <f>IF(N381="základní",J381,0)</f>
        <v>0</v>
      </c>
      <c r="BF381" s="199">
        <f>IF(N381="snížená",J381,0)</f>
        <v>0</v>
      </c>
      <c r="BG381" s="199">
        <f>IF(N381="zákl. přenesená",J381,0)</f>
        <v>0</v>
      </c>
      <c r="BH381" s="199">
        <f>IF(N381="sníž. přenesená",J381,0)</f>
        <v>0</v>
      </c>
      <c r="BI381" s="199">
        <f>IF(N381="nulová",J381,0)</f>
        <v>0</v>
      </c>
      <c r="BJ381" s="18" t="s">
        <v>85</v>
      </c>
      <c r="BK381" s="199">
        <f>ROUND(I381*H381,2)</f>
        <v>0</v>
      </c>
      <c r="BL381" s="18" t="s">
        <v>148</v>
      </c>
      <c r="BM381" s="198" t="s">
        <v>1018</v>
      </c>
    </row>
    <row r="382" spans="1:65" s="2" customFormat="1" ht="39">
      <c r="A382" s="35"/>
      <c r="B382" s="36"/>
      <c r="C382" s="37"/>
      <c r="D382" s="200" t="s">
        <v>150</v>
      </c>
      <c r="E382" s="37"/>
      <c r="F382" s="201" t="s">
        <v>1019</v>
      </c>
      <c r="G382" s="37"/>
      <c r="H382" s="37"/>
      <c r="I382" s="202"/>
      <c r="J382" s="37"/>
      <c r="K382" s="37"/>
      <c r="L382" s="40"/>
      <c r="M382" s="203"/>
      <c r="N382" s="204"/>
      <c r="O382" s="72"/>
      <c r="P382" s="72"/>
      <c r="Q382" s="72"/>
      <c r="R382" s="72"/>
      <c r="S382" s="72"/>
      <c r="T382" s="73"/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T382" s="18" t="s">
        <v>150</v>
      </c>
      <c r="AU382" s="18" t="s">
        <v>87</v>
      </c>
    </row>
    <row r="383" spans="1:65" s="12" customFormat="1" ht="25.9" customHeight="1">
      <c r="B383" s="171"/>
      <c r="C383" s="172"/>
      <c r="D383" s="173" t="s">
        <v>76</v>
      </c>
      <c r="E383" s="174" t="s">
        <v>695</v>
      </c>
      <c r="F383" s="174" t="s">
        <v>696</v>
      </c>
      <c r="G383" s="172"/>
      <c r="H383" s="172"/>
      <c r="I383" s="175"/>
      <c r="J383" s="176">
        <f>BK383</f>
        <v>0</v>
      </c>
      <c r="K383" s="172"/>
      <c r="L383" s="177"/>
      <c r="M383" s="178"/>
      <c r="N383" s="179"/>
      <c r="O383" s="179"/>
      <c r="P383" s="180">
        <f>P384+P473+P578+P609+P684</f>
        <v>0</v>
      </c>
      <c r="Q383" s="179"/>
      <c r="R383" s="180">
        <f>R384+R473+R578+R609+R684</f>
        <v>5.01680291</v>
      </c>
      <c r="S383" s="179"/>
      <c r="T383" s="181">
        <f>T384+T473+T578+T609+T684</f>
        <v>0.71184999999999998</v>
      </c>
      <c r="AR383" s="182" t="s">
        <v>87</v>
      </c>
      <c r="AT383" s="183" t="s">
        <v>76</v>
      </c>
      <c r="AU383" s="183" t="s">
        <v>77</v>
      </c>
      <c r="AY383" s="182" t="s">
        <v>141</v>
      </c>
      <c r="BK383" s="184">
        <f>BK384+BK473+BK578+BK609+BK684</f>
        <v>0</v>
      </c>
    </row>
    <row r="384" spans="1:65" s="12" customFormat="1" ht="22.9" customHeight="1">
      <c r="B384" s="171"/>
      <c r="C384" s="172"/>
      <c r="D384" s="173" t="s">
        <v>76</v>
      </c>
      <c r="E384" s="185" t="s">
        <v>1020</v>
      </c>
      <c r="F384" s="185" t="s">
        <v>1021</v>
      </c>
      <c r="G384" s="172"/>
      <c r="H384" s="172"/>
      <c r="I384" s="175"/>
      <c r="J384" s="186">
        <f>BK384</f>
        <v>0</v>
      </c>
      <c r="K384" s="172"/>
      <c r="L384" s="177"/>
      <c r="M384" s="178"/>
      <c r="N384" s="179"/>
      <c r="O384" s="179"/>
      <c r="P384" s="180">
        <f>SUM(P385:P472)</f>
        <v>0</v>
      </c>
      <c r="Q384" s="179"/>
      <c r="R384" s="180">
        <f>SUM(R385:R472)</f>
        <v>0.40868423000000004</v>
      </c>
      <c r="S384" s="179"/>
      <c r="T384" s="181">
        <f>SUM(T385:T472)</f>
        <v>0</v>
      </c>
      <c r="AR384" s="182" t="s">
        <v>87</v>
      </c>
      <c r="AT384" s="183" t="s">
        <v>76</v>
      </c>
      <c r="AU384" s="183" t="s">
        <v>85</v>
      </c>
      <c r="AY384" s="182" t="s">
        <v>141</v>
      </c>
      <c r="BK384" s="184">
        <f>SUM(BK385:BK472)</f>
        <v>0</v>
      </c>
    </row>
    <row r="385" spans="1:65" s="2" customFormat="1" ht="24.2" customHeight="1">
      <c r="A385" s="35"/>
      <c r="B385" s="36"/>
      <c r="C385" s="187" t="s">
        <v>569</v>
      </c>
      <c r="D385" s="187" t="s">
        <v>143</v>
      </c>
      <c r="E385" s="188" t="s">
        <v>1022</v>
      </c>
      <c r="F385" s="189" t="s">
        <v>1023</v>
      </c>
      <c r="G385" s="190" t="s">
        <v>146</v>
      </c>
      <c r="H385" s="191">
        <v>297</v>
      </c>
      <c r="I385" s="192"/>
      <c r="J385" s="193">
        <f>ROUND(I385*H385,2)</f>
        <v>0</v>
      </c>
      <c r="K385" s="189" t="s">
        <v>147</v>
      </c>
      <c r="L385" s="40"/>
      <c r="M385" s="194" t="s">
        <v>1</v>
      </c>
      <c r="N385" s="195" t="s">
        <v>42</v>
      </c>
      <c r="O385" s="72"/>
      <c r="P385" s="196">
        <f>O385*H385</f>
        <v>0</v>
      </c>
      <c r="Q385" s="196">
        <v>0</v>
      </c>
      <c r="R385" s="196">
        <f>Q385*H385</f>
        <v>0</v>
      </c>
      <c r="S385" s="196">
        <v>0</v>
      </c>
      <c r="T385" s="197">
        <f>S385*H385</f>
        <v>0</v>
      </c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R385" s="198" t="s">
        <v>270</v>
      </c>
      <c r="AT385" s="198" t="s">
        <v>143</v>
      </c>
      <c r="AU385" s="198" t="s">
        <v>87</v>
      </c>
      <c r="AY385" s="18" t="s">
        <v>141</v>
      </c>
      <c r="BE385" s="199">
        <f>IF(N385="základní",J385,0)</f>
        <v>0</v>
      </c>
      <c r="BF385" s="199">
        <f>IF(N385="snížená",J385,0)</f>
        <v>0</v>
      </c>
      <c r="BG385" s="199">
        <f>IF(N385="zákl. přenesená",J385,0)</f>
        <v>0</v>
      </c>
      <c r="BH385" s="199">
        <f>IF(N385="sníž. přenesená",J385,0)</f>
        <v>0</v>
      </c>
      <c r="BI385" s="199">
        <f>IF(N385="nulová",J385,0)</f>
        <v>0</v>
      </c>
      <c r="BJ385" s="18" t="s">
        <v>85</v>
      </c>
      <c r="BK385" s="199">
        <f>ROUND(I385*H385,2)</f>
        <v>0</v>
      </c>
      <c r="BL385" s="18" t="s">
        <v>270</v>
      </c>
      <c r="BM385" s="198" t="s">
        <v>1024</v>
      </c>
    </row>
    <row r="386" spans="1:65" s="2" customFormat="1" ht="19.5">
      <c r="A386" s="35"/>
      <c r="B386" s="36"/>
      <c r="C386" s="37"/>
      <c r="D386" s="200" t="s">
        <v>150</v>
      </c>
      <c r="E386" s="37"/>
      <c r="F386" s="201" t="s">
        <v>1025</v>
      </c>
      <c r="G386" s="37"/>
      <c r="H386" s="37"/>
      <c r="I386" s="202"/>
      <c r="J386" s="37"/>
      <c r="K386" s="37"/>
      <c r="L386" s="40"/>
      <c r="M386" s="203"/>
      <c r="N386" s="204"/>
      <c r="O386" s="72"/>
      <c r="P386" s="72"/>
      <c r="Q386" s="72"/>
      <c r="R386" s="72"/>
      <c r="S386" s="72"/>
      <c r="T386" s="73"/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  <c r="AT386" s="18" t="s">
        <v>150</v>
      </c>
      <c r="AU386" s="18" t="s">
        <v>87</v>
      </c>
    </row>
    <row r="387" spans="1:65" s="13" customFormat="1" ht="11.25">
      <c r="B387" s="205"/>
      <c r="C387" s="206"/>
      <c r="D387" s="200" t="s">
        <v>152</v>
      </c>
      <c r="E387" s="207" t="s">
        <v>1</v>
      </c>
      <c r="F387" s="208" t="s">
        <v>673</v>
      </c>
      <c r="G387" s="206"/>
      <c r="H387" s="207" t="s">
        <v>1</v>
      </c>
      <c r="I387" s="209"/>
      <c r="J387" s="206"/>
      <c r="K387" s="206"/>
      <c r="L387" s="210"/>
      <c r="M387" s="211"/>
      <c r="N387" s="212"/>
      <c r="O387" s="212"/>
      <c r="P387" s="212"/>
      <c r="Q387" s="212"/>
      <c r="R387" s="212"/>
      <c r="S387" s="212"/>
      <c r="T387" s="213"/>
      <c r="AT387" s="214" t="s">
        <v>152</v>
      </c>
      <c r="AU387" s="214" t="s">
        <v>87</v>
      </c>
      <c r="AV387" s="13" t="s">
        <v>85</v>
      </c>
      <c r="AW387" s="13" t="s">
        <v>34</v>
      </c>
      <c r="AX387" s="13" t="s">
        <v>77</v>
      </c>
      <c r="AY387" s="214" t="s">
        <v>141</v>
      </c>
    </row>
    <row r="388" spans="1:65" s="13" customFormat="1" ht="11.25">
      <c r="B388" s="205"/>
      <c r="C388" s="206"/>
      <c r="D388" s="200" t="s">
        <v>152</v>
      </c>
      <c r="E388" s="207" t="s">
        <v>1</v>
      </c>
      <c r="F388" s="208" t="s">
        <v>1026</v>
      </c>
      <c r="G388" s="206"/>
      <c r="H388" s="207" t="s">
        <v>1</v>
      </c>
      <c r="I388" s="209"/>
      <c r="J388" s="206"/>
      <c r="K388" s="206"/>
      <c r="L388" s="210"/>
      <c r="M388" s="211"/>
      <c r="N388" s="212"/>
      <c r="O388" s="212"/>
      <c r="P388" s="212"/>
      <c r="Q388" s="212"/>
      <c r="R388" s="212"/>
      <c r="S388" s="212"/>
      <c r="T388" s="213"/>
      <c r="AT388" s="214" t="s">
        <v>152</v>
      </c>
      <c r="AU388" s="214" t="s">
        <v>87</v>
      </c>
      <c r="AV388" s="13" t="s">
        <v>85</v>
      </c>
      <c r="AW388" s="13" t="s">
        <v>34</v>
      </c>
      <c r="AX388" s="13" t="s">
        <v>77</v>
      </c>
      <c r="AY388" s="214" t="s">
        <v>141</v>
      </c>
    </row>
    <row r="389" spans="1:65" s="14" customFormat="1" ht="11.25">
      <c r="B389" s="215"/>
      <c r="C389" s="216"/>
      <c r="D389" s="200" t="s">
        <v>152</v>
      </c>
      <c r="E389" s="217" t="s">
        <v>1</v>
      </c>
      <c r="F389" s="218" t="s">
        <v>1027</v>
      </c>
      <c r="G389" s="216"/>
      <c r="H389" s="219">
        <v>165</v>
      </c>
      <c r="I389" s="220"/>
      <c r="J389" s="216"/>
      <c r="K389" s="216"/>
      <c r="L389" s="221"/>
      <c r="M389" s="222"/>
      <c r="N389" s="223"/>
      <c r="O389" s="223"/>
      <c r="P389" s="223"/>
      <c r="Q389" s="223"/>
      <c r="R389" s="223"/>
      <c r="S389" s="223"/>
      <c r="T389" s="224"/>
      <c r="AT389" s="225" t="s">
        <v>152</v>
      </c>
      <c r="AU389" s="225" t="s">
        <v>87</v>
      </c>
      <c r="AV389" s="14" t="s">
        <v>87</v>
      </c>
      <c r="AW389" s="14" t="s">
        <v>34</v>
      </c>
      <c r="AX389" s="14" t="s">
        <v>77</v>
      </c>
      <c r="AY389" s="225" t="s">
        <v>141</v>
      </c>
    </row>
    <row r="390" spans="1:65" s="13" customFormat="1" ht="11.25">
      <c r="B390" s="205"/>
      <c r="C390" s="206"/>
      <c r="D390" s="200" t="s">
        <v>152</v>
      </c>
      <c r="E390" s="207" t="s">
        <v>1</v>
      </c>
      <c r="F390" s="208" t="s">
        <v>1028</v>
      </c>
      <c r="G390" s="206"/>
      <c r="H390" s="207" t="s">
        <v>1</v>
      </c>
      <c r="I390" s="209"/>
      <c r="J390" s="206"/>
      <c r="K390" s="206"/>
      <c r="L390" s="210"/>
      <c r="M390" s="211"/>
      <c r="N390" s="212"/>
      <c r="O390" s="212"/>
      <c r="P390" s="212"/>
      <c r="Q390" s="212"/>
      <c r="R390" s="212"/>
      <c r="S390" s="212"/>
      <c r="T390" s="213"/>
      <c r="AT390" s="214" t="s">
        <v>152</v>
      </c>
      <c r="AU390" s="214" t="s">
        <v>87</v>
      </c>
      <c r="AV390" s="13" t="s">
        <v>85</v>
      </c>
      <c r="AW390" s="13" t="s">
        <v>34</v>
      </c>
      <c r="AX390" s="13" t="s">
        <v>77</v>
      </c>
      <c r="AY390" s="214" t="s">
        <v>141</v>
      </c>
    </row>
    <row r="391" spans="1:65" s="14" customFormat="1" ht="11.25">
      <c r="B391" s="215"/>
      <c r="C391" s="216"/>
      <c r="D391" s="200" t="s">
        <v>152</v>
      </c>
      <c r="E391" s="217" t="s">
        <v>1</v>
      </c>
      <c r="F391" s="218" t="s">
        <v>1029</v>
      </c>
      <c r="G391" s="216"/>
      <c r="H391" s="219">
        <v>132</v>
      </c>
      <c r="I391" s="220"/>
      <c r="J391" s="216"/>
      <c r="K391" s="216"/>
      <c r="L391" s="221"/>
      <c r="M391" s="222"/>
      <c r="N391" s="223"/>
      <c r="O391" s="223"/>
      <c r="P391" s="223"/>
      <c r="Q391" s="223"/>
      <c r="R391" s="223"/>
      <c r="S391" s="223"/>
      <c r="T391" s="224"/>
      <c r="AT391" s="225" t="s">
        <v>152</v>
      </c>
      <c r="AU391" s="225" t="s">
        <v>87</v>
      </c>
      <c r="AV391" s="14" t="s">
        <v>87</v>
      </c>
      <c r="AW391" s="14" t="s">
        <v>34</v>
      </c>
      <c r="AX391" s="14" t="s">
        <v>77</v>
      </c>
      <c r="AY391" s="225" t="s">
        <v>141</v>
      </c>
    </row>
    <row r="392" spans="1:65" s="16" customFormat="1" ht="11.25">
      <c r="B392" s="237"/>
      <c r="C392" s="238"/>
      <c r="D392" s="200" t="s">
        <v>152</v>
      </c>
      <c r="E392" s="239" t="s">
        <v>1</v>
      </c>
      <c r="F392" s="240" t="s">
        <v>174</v>
      </c>
      <c r="G392" s="238"/>
      <c r="H392" s="241">
        <v>297</v>
      </c>
      <c r="I392" s="242"/>
      <c r="J392" s="238"/>
      <c r="K392" s="238"/>
      <c r="L392" s="243"/>
      <c r="M392" s="244"/>
      <c r="N392" s="245"/>
      <c r="O392" s="245"/>
      <c r="P392" s="245"/>
      <c r="Q392" s="245"/>
      <c r="R392" s="245"/>
      <c r="S392" s="245"/>
      <c r="T392" s="246"/>
      <c r="AT392" s="247" t="s">
        <v>152</v>
      </c>
      <c r="AU392" s="247" t="s">
        <v>87</v>
      </c>
      <c r="AV392" s="16" t="s">
        <v>148</v>
      </c>
      <c r="AW392" s="16" t="s">
        <v>34</v>
      </c>
      <c r="AX392" s="16" t="s">
        <v>85</v>
      </c>
      <c r="AY392" s="247" t="s">
        <v>141</v>
      </c>
    </row>
    <row r="393" spans="1:65" s="2" customFormat="1" ht="16.5" customHeight="1">
      <c r="A393" s="35"/>
      <c r="B393" s="36"/>
      <c r="C393" s="248" t="s">
        <v>574</v>
      </c>
      <c r="D393" s="248" t="s">
        <v>248</v>
      </c>
      <c r="E393" s="249" t="s">
        <v>1030</v>
      </c>
      <c r="F393" s="250" t="s">
        <v>1031</v>
      </c>
      <c r="G393" s="251" t="s">
        <v>196</v>
      </c>
      <c r="H393" s="252">
        <v>0.11899999999999999</v>
      </c>
      <c r="I393" s="253"/>
      <c r="J393" s="254">
        <f>ROUND(I393*H393,2)</f>
        <v>0</v>
      </c>
      <c r="K393" s="250" t="s">
        <v>147</v>
      </c>
      <c r="L393" s="255"/>
      <c r="M393" s="256" t="s">
        <v>1</v>
      </c>
      <c r="N393" s="257" t="s">
        <v>42</v>
      </c>
      <c r="O393" s="72"/>
      <c r="P393" s="196">
        <f>O393*H393</f>
        <v>0</v>
      </c>
      <c r="Q393" s="196">
        <v>1</v>
      </c>
      <c r="R393" s="196">
        <f>Q393*H393</f>
        <v>0.11899999999999999</v>
      </c>
      <c r="S393" s="196">
        <v>0</v>
      </c>
      <c r="T393" s="197">
        <f>S393*H393</f>
        <v>0</v>
      </c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R393" s="198" t="s">
        <v>361</v>
      </c>
      <c r="AT393" s="198" t="s">
        <v>248</v>
      </c>
      <c r="AU393" s="198" t="s">
        <v>87</v>
      </c>
      <c r="AY393" s="18" t="s">
        <v>141</v>
      </c>
      <c r="BE393" s="199">
        <f>IF(N393="základní",J393,0)</f>
        <v>0</v>
      </c>
      <c r="BF393" s="199">
        <f>IF(N393="snížená",J393,0)</f>
        <v>0</v>
      </c>
      <c r="BG393" s="199">
        <f>IF(N393="zákl. přenesená",J393,0)</f>
        <v>0</v>
      </c>
      <c r="BH393" s="199">
        <f>IF(N393="sníž. přenesená",J393,0)</f>
        <v>0</v>
      </c>
      <c r="BI393" s="199">
        <f>IF(N393="nulová",J393,0)</f>
        <v>0</v>
      </c>
      <c r="BJ393" s="18" t="s">
        <v>85</v>
      </c>
      <c r="BK393" s="199">
        <f>ROUND(I393*H393,2)</f>
        <v>0</v>
      </c>
      <c r="BL393" s="18" t="s">
        <v>270</v>
      </c>
      <c r="BM393" s="198" t="s">
        <v>1032</v>
      </c>
    </row>
    <row r="394" spans="1:65" s="2" customFormat="1" ht="11.25">
      <c r="A394" s="35"/>
      <c r="B394" s="36"/>
      <c r="C394" s="37"/>
      <c r="D394" s="200" t="s">
        <v>150</v>
      </c>
      <c r="E394" s="37"/>
      <c r="F394" s="201" t="s">
        <v>1031</v>
      </c>
      <c r="G394" s="37"/>
      <c r="H394" s="37"/>
      <c r="I394" s="202"/>
      <c r="J394" s="37"/>
      <c r="K394" s="37"/>
      <c r="L394" s="40"/>
      <c r="M394" s="203"/>
      <c r="N394" s="204"/>
      <c r="O394" s="72"/>
      <c r="P394" s="72"/>
      <c r="Q394" s="72"/>
      <c r="R394" s="72"/>
      <c r="S394" s="72"/>
      <c r="T394" s="73"/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T394" s="18" t="s">
        <v>150</v>
      </c>
      <c r="AU394" s="18" t="s">
        <v>87</v>
      </c>
    </row>
    <row r="395" spans="1:65" s="14" customFormat="1" ht="11.25">
      <c r="B395" s="215"/>
      <c r="C395" s="216"/>
      <c r="D395" s="200" t="s">
        <v>152</v>
      </c>
      <c r="E395" s="216"/>
      <c r="F395" s="218" t="s">
        <v>1033</v>
      </c>
      <c r="G395" s="216"/>
      <c r="H395" s="219">
        <v>0.11899999999999999</v>
      </c>
      <c r="I395" s="220"/>
      <c r="J395" s="216"/>
      <c r="K395" s="216"/>
      <c r="L395" s="221"/>
      <c r="M395" s="222"/>
      <c r="N395" s="223"/>
      <c r="O395" s="223"/>
      <c r="P395" s="223"/>
      <c r="Q395" s="223"/>
      <c r="R395" s="223"/>
      <c r="S395" s="223"/>
      <c r="T395" s="224"/>
      <c r="AT395" s="225" t="s">
        <v>152</v>
      </c>
      <c r="AU395" s="225" t="s">
        <v>87</v>
      </c>
      <c r="AV395" s="14" t="s">
        <v>87</v>
      </c>
      <c r="AW395" s="14" t="s">
        <v>4</v>
      </c>
      <c r="AX395" s="14" t="s">
        <v>85</v>
      </c>
      <c r="AY395" s="225" t="s">
        <v>141</v>
      </c>
    </row>
    <row r="396" spans="1:65" s="2" customFormat="1" ht="24.2" customHeight="1">
      <c r="A396" s="35"/>
      <c r="B396" s="36"/>
      <c r="C396" s="187" t="s">
        <v>579</v>
      </c>
      <c r="D396" s="187" t="s">
        <v>143</v>
      </c>
      <c r="E396" s="188" t="s">
        <v>1034</v>
      </c>
      <c r="F396" s="189" t="s">
        <v>1035</v>
      </c>
      <c r="G396" s="190" t="s">
        <v>146</v>
      </c>
      <c r="H396" s="191">
        <v>297</v>
      </c>
      <c r="I396" s="192"/>
      <c r="J396" s="193">
        <f>ROUND(I396*H396,2)</f>
        <v>0</v>
      </c>
      <c r="K396" s="189" t="s">
        <v>147</v>
      </c>
      <c r="L396" s="40"/>
      <c r="M396" s="194" t="s">
        <v>1</v>
      </c>
      <c r="N396" s="195" t="s">
        <v>42</v>
      </c>
      <c r="O396" s="72"/>
      <c r="P396" s="196">
        <f>O396*H396</f>
        <v>0</v>
      </c>
      <c r="Q396" s="196">
        <v>8.8000000000000003E-4</v>
      </c>
      <c r="R396" s="196">
        <f>Q396*H396</f>
        <v>0.26136000000000004</v>
      </c>
      <c r="S396" s="196">
        <v>0</v>
      </c>
      <c r="T396" s="197">
        <f>S396*H396</f>
        <v>0</v>
      </c>
      <c r="U396" s="35"/>
      <c r="V396" s="35"/>
      <c r="W396" s="35"/>
      <c r="X396" s="35"/>
      <c r="Y396" s="35"/>
      <c r="Z396" s="35"/>
      <c r="AA396" s="35"/>
      <c r="AB396" s="35"/>
      <c r="AC396" s="35"/>
      <c r="AD396" s="35"/>
      <c r="AE396" s="35"/>
      <c r="AR396" s="198" t="s">
        <v>270</v>
      </c>
      <c r="AT396" s="198" t="s">
        <v>143</v>
      </c>
      <c r="AU396" s="198" t="s">
        <v>87</v>
      </c>
      <c r="AY396" s="18" t="s">
        <v>141</v>
      </c>
      <c r="BE396" s="199">
        <f>IF(N396="základní",J396,0)</f>
        <v>0</v>
      </c>
      <c r="BF396" s="199">
        <f>IF(N396="snížená",J396,0)</f>
        <v>0</v>
      </c>
      <c r="BG396" s="199">
        <f>IF(N396="zákl. přenesená",J396,0)</f>
        <v>0</v>
      </c>
      <c r="BH396" s="199">
        <f>IF(N396="sníž. přenesená",J396,0)</f>
        <v>0</v>
      </c>
      <c r="BI396" s="199">
        <f>IF(N396="nulová",J396,0)</f>
        <v>0</v>
      </c>
      <c r="BJ396" s="18" t="s">
        <v>85</v>
      </c>
      <c r="BK396" s="199">
        <f>ROUND(I396*H396,2)</f>
        <v>0</v>
      </c>
      <c r="BL396" s="18" t="s">
        <v>270</v>
      </c>
      <c r="BM396" s="198" t="s">
        <v>1036</v>
      </c>
    </row>
    <row r="397" spans="1:65" s="2" customFormat="1" ht="19.5">
      <c r="A397" s="35"/>
      <c r="B397" s="36"/>
      <c r="C397" s="37"/>
      <c r="D397" s="200" t="s">
        <v>150</v>
      </c>
      <c r="E397" s="37"/>
      <c r="F397" s="201" t="s">
        <v>1037</v>
      </c>
      <c r="G397" s="37"/>
      <c r="H397" s="37"/>
      <c r="I397" s="202"/>
      <c r="J397" s="37"/>
      <c r="K397" s="37"/>
      <c r="L397" s="40"/>
      <c r="M397" s="203"/>
      <c r="N397" s="204"/>
      <c r="O397" s="72"/>
      <c r="P397" s="72"/>
      <c r="Q397" s="72"/>
      <c r="R397" s="72"/>
      <c r="S397" s="72"/>
      <c r="T397" s="73"/>
      <c r="U397" s="35"/>
      <c r="V397" s="35"/>
      <c r="W397" s="35"/>
      <c r="X397" s="35"/>
      <c r="Y397" s="35"/>
      <c r="Z397" s="35"/>
      <c r="AA397" s="35"/>
      <c r="AB397" s="35"/>
      <c r="AC397" s="35"/>
      <c r="AD397" s="35"/>
      <c r="AE397" s="35"/>
      <c r="AT397" s="18" t="s">
        <v>150</v>
      </c>
      <c r="AU397" s="18" t="s">
        <v>87</v>
      </c>
    </row>
    <row r="398" spans="1:65" s="13" customFormat="1" ht="11.25">
      <c r="B398" s="205"/>
      <c r="C398" s="206"/>
      <c r="D398" s="200" t="s">
        <v>152</v>
      </c>
      <c r="E398" s="207" t="s">
        <v>1</v>
      </c>
      <c r="F398" s="208" t="s">
        <v>673</v>
      </c>
      <c r="G398" s="206"/>
      <c r="H398" s="207" t="s">
        <v>1</v>
      </c>
      <c r="I398" s="209"/>
      <c r="J398" s="206"/>
      <c r="K398" s="206"/>
      <c r="L398" s="210"/>
      <c r="M398" s="211"/>
      <c r="N398" s="212"/>
      <c r="O398" s="212"/>
      <c r="P398" s="212"/>
      <c r="Q398" s="212"/>
      <c r="R398" s="212"/>
      <c r="S398" s="212"/>
      <c r="T398" s="213"/>
      <c r="AT398" s="214" t="s">
        <v>152</v>
      </c>
      <c r="AU398" s="214" t="s">
        <v>87</v>
      </c>
      <c r="AV398" s="13" t="s">
        <v>85</v>
      </c>
      <c r="AW398" s="13" t="s">
        <v>34</v>
      </c>
      <c r="AX398" s="13" t="s">
        <v>77</v>
      </c>
      <c r="AY398" s="214" t="s">
        <v>141</v>
      </c>
    </row>
    <row r="399" spans="1:65" s="13" customFormat="1" ht="11.25">
      <c r="B399" s="205"/>
      <c r="C399" s="206"/>
      <c r="D399" s="200" t="s">
        <v>152</v>
      </c>
      <c r="E399" s="207" t="s">
        <v>1</v>
      </c>
      <c r="F399" s="208" t="s">
        <v>1026</v>
      </c>
      <c r="G399" s="206"/>
      <c r="H399" s="207" t="s">
        <v>1</v>
      </c>
      <c r="I399" s="209"/>
      <c r="J399" s="206"/>
      <c r="K399" s="206"/>
      <c r="L399" s="210"/>
      <c r="M399" s="211"/>
      <c r="N399" s="212"/>
      <c r="O399" s="212"/>
      <c r="P399" s="212"/>
      <c r="Q399" s="212"/>
      <c r="R399" s="212"/>
      <c r="S399" s="212"/>
      <c r="T399" s="213"/>
      <c r="AT399" s="214" t="s">
        <v>152</v>
      </c>
      <c r="AU399" s="214" t="s">
        <v>87</v>
      </c>
      <c r="AV399" s="13" t="s">
        <v>85</v>
      </c>
      <c r="AW399" s="13" t="s">
        <v>34</v>
      </c>
      <c r="AX399" s="13" t="s">
        <v>77</v>
      </c>
      <c r="AY399" s="214" t="s">
        <v>141</v>
      </c>
    </row>
    <row r="400" spans="1:65" s="14" customFormat="1" ht="11.25">
      <c r="B400" s="215"/>
      <c r="C400" s="216"/>
      <c r="D400" s="200" t="s">
        <v>152</v>
      </c>
      <c r="E400" s="217" t="s">
        <v>1</v>
      </c>
      <c r="F400" s="218" t="s">
        <v>1027</v>
      </c>
      <c r="G400" s="216"/>
      <c r="H400" s="219">
        <v>165</v>
      </c>
      <c r="I400" s="220"/>
      <c r="J400" s="216"/>
      <c r="K400" s="216"/>
      <c r="L400" s="221"/>
      <c r="M400" s="222"/>
      <c r="N400" s="223"/>
      <c r="O400" s="223"/>
      <c r="P400" s="223"/>
      <c r="Q400" s="223"/>
      <c r="R400" s="223"/>
      <c r="S400" s="223"/>
      <c r="T400" s="224"/>
      <c r="AT400" s="225" t="s">
        <v>152</v>
      </c>
      <c r="AU400" s="225" t="s">
        <v>87</v>
      </c>
      <c r="AV400" s="14" t="s">
        <v>87</v>
      </c>
      <c r="AW400" s="14" t="s">
        <v>34</v>
      </c>
      <c r="AX400" s="14" t="s">
        <v>77</v>
      </c>
      <c r="AY400" s="225" t="s">
        <v>141</v>
      </c>
    </row>
    <row r="401" spans="1:65" s="13" customFormat="1" ht="11.25">
      <c r="B401" s="205"/>
      <c r="C401" s="206"/>
      <c r="D401" s="200" t="s">
        <v>152</v>
      </c>
      <c r="E401" s="207" t="s">
        <v>1</v>
      </c>
      <c r="F401" s="208" t="s">
        <v>1028</v>
      </c>
      <c r="G401" s="206"/>
      <c r="H401" s="207" t="s">
        <v>1</v>
      </c>
      <c r="I401" s="209"/>
      <c r="J401" s="206"/>
      <c r="K401" s="206"/>
      <c r="L401" s="210"/>
      <c r="M401" s="211"/>
      <c r="N401" s="212"/>
      <c r="O401" s="212"/>
      <c r="P401" s="212"/>
      <c r="Q401" s="212"/>
      <c r="R401" s="212"/>
      <c r="S401" s="212"/>
      <c r="T401" s="213"/>
      <c r="AT401" s="214" t="s">
        <v>152</v>
      </c>
      <c r="AU401" s="214" t="s">
        <v>87</v>
      </c>
      <c r="AV401" s="13" t="s">
        <v>85</v>
      </c>
      <c r="AW401" s="13" t="s">
        <v>34</v>
      </c>
      <c r="AX401" s="13" t="s">
        <v>77</v>
      </c>
      <c r="AY401" s="214" t="s">
        <v>141</v>
      </c>
    </row>
    <row r="402" spans="1:65" s="14" customFormat="1" ht="11.25">
      <c r="B402" s="215"/>
      <c r="C402" s="216"/>
      <c r="D402" s="200" t="s">
        <v>152</v>
      </c>
      <c r="E402" s="217" t="s">
        <v>1</v>
      </c>
      <c r="F402" s="218" t="s">
        <v>1029</v>
      </c>
      <c r="G402" s="216"/>
      <c r="H402" s="219">
        <v>132</v>
      </c>
      <c r="I402" s="220"/>
      <c r="J402" s="216"/>
      <c r="K402" s="216"/>
      <c r="L402" s="221"/>
      <c r="M402" s="222"/>
      <c r="N402" s="223"/>
      <c r="O402" s="223"/>
      <c r="P402" s="223"/>
      <c r="Q402" s="223"/>
      <c r="R402" s="223"/>
      <c r="S402" s="223"/>
      <c r="T402" s="224"/>
      <c r="AT402" s="225" t="s">
        <v>152</v>
      </c>
      <c r="AU402" s="225" t="s">
        <v>87</v>
      </c>
      <c r="AV402" s="14" t="s">
        <v>87</v>
      </c>
      <c r="AW402" s="14" t="s">
        <v>34</v>
      </c>
      <c r="AX402" s="14" t="s">
        <v>77</v>
      </c>
      <c r="AY402" s="225" t="s">
        <v>141</v>
      </c>
    </row>
    <row r="403" spans="1:65" s="16" customFormat="1" ht="11.25">
      <c r="B403" s="237"/>
      <c r="C403" s="238"/>
      <c r="D403" s="200" t="s">
        <v>152</v>
      </c>
      <c r="E403" s="239" t="s">
        <v>1</v>
      </c>
      <c r="F403" s="240" t="s">
        <v>174</v>
      </c>
      <c r="G403" s="238"/>
      <c r="H403" s="241">
        <v>297</v>
      </c>
      <c r="I403" s="242"/>
      <c r="J403" s="238"/>
      <c r="K403" s="238"/>
      <c r="L403" s="243"/>
      <c r="M403" s="244"/>
      <c r="N403" s="245"/>
      <c r="O403" s="245"/>
      <c r="P403" s="245"/>
      <c r="Q403" s="245"/>
      <c r="R403" s="245"/>
      <c r="S403" s="245"/>
      <c r="T403" s="246"/>
      <c r="AT403" s="247" t="s">
        <v>152</v>
      </c>
      <c r="AU403" s="247" t="s">
        <v>87</v>
      </c>
      <c r="AV403" s="16" t="s">
        <v>148</v>
      </c>
      <c r="AW403" s="16" t="s">
        <v>34</v>
      </c>
      <c r="AX403" s="16" t="s">
        <v>85</v>
      </c>
      <c r="AY403" s="247" t="s">
        <v>141</v>
      </c>
    </row>
    <row r="404" spans="1:65" s="2" customFormat="1" ht="16.5" customHeight="1">
      <c r="A404" s="35"/>
      <c r="B404" s="36"/>
      <c r="C404" s="248" t="s">
        <v>583</v>
      </c>
      <c r="D404" s="248" t="s">
        <v>248</v>
      </c>
      <c r="E404" s="249" t="s">
        <v>1038</v>
      </c>
      <c r="F404" s="250" t="s">
        <v>1039</v>
      </c>
      <c r="G404" s="251" t="s">
        <v>146</v>
      </c>
      <c r="H404" s="252">
        <v>341.55</v>
      </c>
      <c r="I404" s="253"/>
      <c r="J404" s="254">
        <f>ROUND(I404*H404,2)</f>
        <v>0</v>
      </c>
      <c r="K404" s="250" t="s">
        <v>222</v>
      </c>
      <c r="L404" s="255"/>
      <c r="M404" s="256" t="s">
        <v>1</v>
      </c>
      <c r="N404" s="257" t="s">
        <v>42</v>
      </c>
      <c r="O404" s="72"/>
      <c r="P404" s="196">
        <f>O404*H404</f>
        <v>0</v>
      </c>
      <c r="Q404" s="196">
        <v>0</v>
      </c>
      <c r="R404" s="196">
        <f>Q404*H404</f>
        <v>0</v>
      </c>
      <c r="S404" s="196">
        <v>0</v>
      </c>
      <c r="T404" s="197">
        <f>S404*H404</f>
        <v>0</v>
      </c>
      <c r="U404" s="35"/>
      <c r="V404" s="35"/>
      <c r="W404" s="35"/>
      <c r="X404" s="35"/>
      <c r="Y404" s="35"/>
      <c r="Z404" s="35"/>
      <c r="AA404" s="35"/>
      <c r="AB404" s="35"/>
      <c r="AC404" s="35"/>
      <c r="AD404" s="35"/>
      <c r="AE404" s="35"/>
      <c r="AR404" s="198" t="s">
        <v>361</v>
      </c>
      <c r="AT404" s="198" t="s">
        <v>248</v>
      </c>
      <c r="AU404" s="198" t="s">
        <v>87</v>
      </c>
      <c r="AY404" s="18" t="s">
        <v>141</v>
      </c>
      <c r="BE404" s="199">
        <f>IF(N404="základní",J404,0)</f>
        <v>0</v>
      </c>
      <c r="BF404" s="199">
        <f>IF(N404="snížená",J404,0)</f>
        <v>0</v>
      </c>
      <c r="BG404" s="199">
        <f>IF(N404="zákl. přenesená",J404,0)</f>
        <v>0</v>
      </c>
      <c r="BH404" s="199">
        <f>IF(N404="sníž. přenesená",J404,0)</f>
        <v>0</v>
      </c>
      <c r="BI404" s="199">
        <f>IF(N404="nulová",J404,0)</f>
        <v>0</v>
      </c>
      <c r="BJ404" s="18" t="s">
        <v>85</v>
      </c>
      <c r="BK404" s="199">
        <f>ROUND(I404*H404,2)</f>
        <v>0</v>
      </c>
      <c r="BL404" s="18" t="s">
        <v>270</v>
      </c>
      <c r="BM404" s="198" t="s">
        <v>1040</v>
      </c>
    </row>
    <row r="405" spans="1:65" s="2" customFormat="1" ht="11.25">
      <c r="A405" s="35"/>
      <c r="B405" s="36"/>
      <c r="C405" s="37"/>
      <c r="D405" s="200" t="s">
        <v>150</v>
      </c>
      <c r="E405" s="37"/>
      <c r="F405" s="201" t="s">
        <v>1041</v>
      </c>
      <c r="G405" s="37"/>
      <c r="H405" s="37"/>
      <c r="I405" s="202"/>
      <c r="J405" s="37"/>
      <c r="K405" s="37"/>
      <c r="L405" s="40"/>
      <c r="M405" s="203"/>
      <c r="N405" s="204"/>
      <c r="O405" s="72"/>
      <c r="P405" s="72"/>
      <c r="Q405" s="72"/>
      <c r="R405" s="72"/>
      <c r="S405" s="72"/>
      <c r="T405" s="73"/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T405" s="18" t="s">
        <v>150</v>
      </c>
      <c r="AU405" s="18" t="s">
        <v>87</v>
      </c>
    </row>
    <row r="406" spans="1:65" s="13" customFormat="1" ht="11.25">
      <c r="B406" s="205"/>
      <c r="C406" s="206"/>
      <c r="D406" s="200" t="s">
        <v>152</v>
      </c>
      <c r="E406" s="207" t="s">
        <v>1</v>
      </c>
      <c r="F406" s="208" t="s">
        <v>673</v>
      </c>
      <c r="G406" s="206"/>
      <c r="H406" s="207" t="s">
        <v>1</v>
      </c>
      <c r="I406" s="209"/>
      <c r="J406" s="206"/>
      <c r="K406" s="206"/>
      <c r="L406" s="210"/>
      <c r="M406" s="211"/>
      <c r="N406" s="212"/>
      <c r="O406" s="212"/>
      <c r="P406" s="212"/>
      <c r="Q406" s="212"/>
      <c r="R406" s="212"/>
      <c r="S406" s="212"/>
      <c r="T406" s="213"/>
      <c r="AT406" s="214" t="s">
        <v>152</v>
      </c>
      <c r="AU406" s="214" t="s">
        <v>87</v>
      </c>
      <c r="AV406" s="13" t="s">
        <v>85</v>
      </c>
      <c r="AW406" s="13" t="s">
        <v>34</v>
      </c>
      <c r="AX406" s="13" t="s">
        <v>77</v>
      </c>
      <c r="AY406" s="214" t="s">
        <v>141</v>
      </c>
    </row>
    <row r="407" spans="1:65" s="13" customFormat="1" ht="11.25">
      <c r="B407" s="205"/>
      <c r="C407" s="206"/>
      <c r="D407" s="200" t="s">
        <v>152</v>
      </c>
      <c r="E407" s="207" t="s">
        <v>1</v>
      </c>
      <c r="F407" s="208" t="s">
        <v>1026</v>
      </c>
      <c r="G407" s="206"/>
      <c r="H407" s="207" t="s">
        <v>1</v>
      </c>
      <c r="I407" s="209"/>
      <c r="J407" s="206"/>
      <c r="K407" s="206"/>
      <c r="L407" s="210"/>
      <c r="M407" s="211"/>
      <c r="N407" s="212"/>
      <c r="O407" s="212"/>
      <c r="P407" s="212"/>
      <c r="Q407" s="212"/>
      <c r="R407" s="212"/>
      <c r="S407" s="212"/>
      <c r="T407" s="213"/>
      <c r="AT407" s="214" t="s">
        <v>152</v>
      </c>
      <c r="AU407" s="214" t="s">
        <v>87</v>
      </c>
      <c r="AV407" s="13" t="s">
        <v>85</v>
      </c>
      <c r="AW407" s="13" t="s">
        <v>34</v>
      </c>
      <c r="AX407" s="13" t="s">
        <v>77</v>
      </c>
      <c r="AY407" s="214" t="s">
        <v>141</v>
      </c>
    </row>
    <row r="408" spans="1:65" s="14" customFormat="1" ht="11.25">
      <c r="B408" s="215"/>
      <c r="C408" s="216"/>
      <c r="D408" s="200" t="s">
        <v>152</v>
      </c>
      <c r="E408" s="217" t="s">
        <v>1</v>
      </c>
      <c r="F408" s="218" t="s">
        <v>1027</v>
      </c>
      <c r="G408" s="216"/>
      <c r="H408" s="219">
        <v>165</v>
      </c>
      <c r="I408" s="220"/>
      <c r="J408" s="216"/>
      <c r="K408" s="216"/>
      <c r="L408" s="221"/>
      <c r="M408" s="222"/>
      <c r="N408" s="223"/>
      <c r="O408" s="223"/>
      <c r="P408" s="223"/>
      <c r="Q408" s="223"/>
      <c r="R408" s="223"/>
      <c r="S408" s="223"/>
      <c r="T408" s="224"/>
      <c r="AT408" s="225" t="s">
        <v>152</v>
      </c>
      <c r="AU408" s="225" t="s">
        <v>87</v>
      </c>
      <c r="AV408" s="14" t="s">
        <v>87</v>
      </c>
      <c r="AW408" s="14" t="s">
        <v>34</v>
      </c>
      <c r="AX408" s="14" t="s">
        <v>77</v>
      </c>
      <c r="AY408" s="225" t="s">
        <v>141</v>
      </c>
    </row>
    <row r="409" spans="1:65" s="13" customFormat="1" ht="11.25">
      <c r="B409" s="205"/>
      <c r="C409" s="206"/>
      <c r="D409" s="200" t="s">
        <v>152</v>
      </c>
      <c r="E409" s="207" t="s">
        <v>1</v>
      </c>
      <c r="F409" s="208" t="s">
        <v>1028</v>
      </c>
      <c r="G409" s="206"/>
      <c r="H409" s="207" t="s">
        <v>1</v>
      </c>
      <c r="I409" s="209"/>
      <c r="J409" s="206"/>
      <c r="K409" s="206"/>
      <c r="L409" s="210"/>
      <c r="M409" s="211"/>
      <c r="N409" s="212"/>
      <c r="O409" s="212"/>
      <c r="P409" s="212"/>
      <c r="Q409" s="212"/>
      <c r="R409" s="212"/>
      <c r="S409" s="212"/>
      <c r="T409" s="213"/>
      <c r="AT409" s="214" t="s">
        <v>152</v>
      </c>
      <c r="AU409" s="214" t="s">
        <v>87</v>
      </c>
      <c r="AV409" s="13" t="s">
        <v>85</v>
      </c>
      <c r="AW409" s="13" t="s">
        <v>34</v>
      </c>
      <c r="AX409" s="13" t="s">
        <v>77</v>
      </c>
      <c r="AY409" s="214" t="s">
        <v>141</v>
      </c>
    </row>
    <row r="410" spans="1:65" s="14" customFormat="1" ht="11.25">
      <c r="B410" s="215"/>
      <c r="C410" s="216"/>
      <c r="D410" s="200" t="s">
        <v>152</v>
      </c>
      <c r="E410" s="217" t="s">
        <v>1</v>
      </c>
      <c r="F410" s="218" t="s">
        <v>1029</v>
      </c>
      <c r="G410" s="216"/>
      <c r="H410" s="219">
        <v>132</v>
      </c>
      <c r="I410" s="220"/>
      <c r="J410" s="216"/>
      <c r="K410" s="216"/>
      <c r="L410" s="221"/>
      <c r="M410" s="222"/>
      <c r="N410" s="223"/>
      <c r="O410" s="223"/>
      <c r="P410" s="223"/>
      <c r="Q410" s="223"/>
      <c r="R410" s="223"/>
      <c r="S410" s="223"/>
      <c r="T410" s="224"/>
      <c r="AT410" s="225" t="s">
        <v>152</v>
      </c>
      <c r="AU410" s="225" t="s">
        <v>87</v>
      </c>
      <c r="AV410" s="14" t="s">
        <v>87</v>
      </c>
      <c r="AW410" s="14" t="s">
        <v>34</v>
      </c>
      <c r="AX410" s="14" t="s">
        <v>77</v>
      </c>
      <c r="AY410" s="225" t="s">
        <v>141</v>
      </c>
    </row>
    <row r="411" spans="1:65" s="16" customFormat="1" ht="11.25">
      <c r="B411" s="237"/>
      <c r="C411" s="238"/>
      <c r="D411" s="200" t="s">
        <v>152</v>
      </c>
      <c r="E411" s="239" t="s">
        <v>1</v>
      </c>
      <c r="F411" s="240" t="s">
        <v>174</v>
      </c>
      <c r="G411" s="238"/>
      <c r="H411" s="241">
        <v>297</v>
      </c>
      <c r="I411" s="242"/>
      <c r="J411" s="238"/>
      <c r="K411" s="238"/>
      <c r="L411" s="243"/>
      <c r="M411" s="244"/>
      <c r="N411" s="245"/>
      <c r="O411" s="245"/>
      <c r="P411" s="245"/>
      <c r="Q411" s="245"/>
      <c r="R411" s="245"/>
      <c r="S411" s="245"/>
      <c r="T411" s="246"/>
      <c r="AT411" s="247" t="s">
        <v>152</v>
      </c>
      <c r="AU411" s="247" t="s">
        <v>87</v>
      </c>
      <c r="AV411" s="16" t="s">
        <v>148</v>
      </c>
      <c r="AW411" s="16" t="s">
        <v>34</v>
      </c>
      <c r="AX411" s="16" t="s">
        <v>77</v>
      </c>
      <c r="AY411" s="247" t="s">
        <v>141</v>
      </c>
    </row>
    <row r="412" spans="1:65" s="14" customFormat="1" ht="11.25">
      <c r="B412" s="215"/>
      <c r="C412" s="216"/>
      <c r="D412" s="200" t="s">
        <v>152</v>
      </c>
      <c r="E412" s="217" t="s">
        <v>1</v>
      </c>
      <c r="F412" s="218" t="s">
        <v>1042</v>
      </c>
      <c r="G412" s="216"/>
      <c r="H412" s="219">
        <v>341.55</v>
      </c>
      <c r="I412" s="220"/>
      <c r="J412" s="216"/>
      <c r="K412" s="216"/>
      <c r="L412" s="221"/>
      <c r="M412" s="222"/>
      <c r="N412" s="223"/>
      <c r="O412" s="223"/>
      <c r="P412" s="223"/>
      <c r="Q412" s="223"/>
      <c r="R412" s="223"/>
      <c r="S412" s="223"/>
      <c r="T412" s="224"/>
      <c r="AT412" s="225" t="s">
        <v>152</v>
      </c>
      <c r="AU412" s="225" t="s">
        <v>87</v>
      </c>
      <c r="AV412" s="14" t="s">
        <v>87</v>
      </c>
      <c r="AW412" s="14" t="s">
        <v>34</v>
      </c>
      <c r="AX412" s="14" t="s">
        <v>77</v>
      </c>
      <c r="AY412" s="225" t="s">
        <v>141</v>
      </c>
    </row>
    <row r="413" spans="1:65" s="16" customFormat="1" ht="11.25">
      <c r="B413" s="237"/>
      <c r="C413" s="238"/>
      <c r="D413" s="200" t="s">
        <v>152</v>
      </c>
      <c r="E413" s="239" t="s">
        <v>1</v>
      </c>
      <c r="F413" s="240" t="s">
        <v>174</v>
      </c>
      <c r="G413" s="238"/>
      <c r="H413" s="241">
        <v>341.55</v>
      </c>
      <c r="I413" s="242"/>
      <c r="J413" s="238"/>
      <c r="K413" s="238"/>
      <c r="L413" s="243"/>
      <c r="M413" s="244"/>
      <c r="N413" s="245"/>
      <c r="O413" s="245"/>
      <c r="P413" s="245"/>
      <c r="Q413" s="245"/>
      <c r="R413" s="245"/>
      <c r="S413" s="245"/>
      <c r="T413" s="246"/>
      <c r="AT413" s="247" t="s">
        <v>152</v>
      </c>
      <c r="AU413" s="247" t="s">
        <v>87</v>
      </c>
      <c r="AV413" s="16" t="s">
        <v>148</v>
      </c>
      <c r="AW413" s="16" t="s">
        <v>34</v>
      </c>
      <c r="AX413" s="16" t="s">
        <v>85</v>
      </c>
      <c r="AY413" s="247" t="s">
        <v>141</v>
      </c>
    </row>
    <row r="414" spans="1:65" s="2" customFormat="1" ht="33" customHeight="1">
      <c r="A414" s="35"/>
      <c r="B414" s="36"/>
      <c r="C414" s="187" t="s">
        <v>590</v>
      </c>
      <c r="D414" s="187" t="s">
        <v>143</v>
      </c>
      <c r="E414" s="188" t="s">
        <v>1043</v>
      </c>
      <c r="F414" s="189" t="s">
        <v>1044</v>
      </c>
      <c r="G414" s="190" t="s">
        <v>146</v>
      </c>
      <c r="H414" s="191">
        <v>45.018999999999998</v>
      </c>
      <c r="I414" s="192"/>
      <c r="J414" s="193">
        <f>ROUND(I414*H414,2)</f>
        <v>0</v>
      </c>
      <c r="K414" s="189" t="s">
        <v>222</v>
      </c>
      <c r="L414" s="40"/>
      <c r="M414" s="194" t="s">
        <v>1</v>
      </c>
      <c r="N414" s="195" t="s">
        <v>42</v>
      </c>
      <c r="O414" s="72"/>
      <c r="P414" s="196">
        <f>O414*H414</f>
        <v>0</v>
      </c>
      <c r="Q414" s="196">
        <v>0</v>
      </c>
      <c r="R414" s="196">
        <f>Q414*H414</f>
        <v>0</v>
      </c>
      <c r="S414" s="196">
        <v>0</v>
      </c>
      <c r="T414" s="197">
        <f>S414*H414</f>
        <v>0</v>
      </c>
      <c r="U414" s="35"/>
      <c r="V414" s="35"/>
      <c r="W414" s="35"/>
      <c r="X414" s="35"/>
      <c r="Y414" s="35"/>
      <c r="Z414" s="35"/>
      <c r="AA414" s="35"/>
      <c r="AB414" s="35"/>
      <c r="AC414" s="35"/>
      <c r="AD414" s="35"/>
      <c r="AE414" s="35"/>
      <c r="AR414" s="198" t="s">
        <v>270</v>
      </c>
      <c r="AT414" s="198" t="s">
        <v>143</v>
      </c>
      <c r="AU414" s="198" t="s">
        <v>87</v>
      </c>
      <c r="AY414" s="18" t="s">
        <v>141</v>
      </c>
      <c r="BE414" s="199">
        <f>IF(N414="základní",J414,0)</f>
        <v>0</v>
      </c>
      <c r="BF414" s="199">
        <f>IF(N414="snížená",J414,0)</f>
        <v>0</v>
      </c>
      <c r="BG414" s="199">
        <f>IF(N414="zákl. přenesená",J414,0)</f>
        <v>0</v>
      </c>
      <c r="BH414" s="199">
        <f>IF(N414="sníž. přenesená",J414,0)</f>
        <v>0</v>
      </c>
      <c r="BI414" s="199">
        <f>IF(N414="nulová",J414,0)</f>
        <v>0</v>
      </c>
      <c r="BJ414" s="18" t="s">
        <v>85</v>
      </c>
      <c r="BK414" s="199">
        <f>ROUND(I414*H414,2)</f>
        <v>0</v>
      </c>
      <c r="BL414" s="18" t="s">
        <v>270</v>
      </c>
      <c r="BM414" s="198" t="s">
        <v>1045</v>
      </c>
    </row>
    <row r="415" spans="1:65" s="2" customFormat="1" ht="39">
      <c r="A415" s="35"/>
      <c r="B415" s="36"/>
      <c r="C415" s="37"/>
      <c r="D415" s="200" t="s">
        <v>150</v>
      </c>
      <c r="E415" s="37"/>
      <c r="F415" s="201" t="s">
        <v>1046</v>
      </c>
      <c r="G415" s="37"/>
      <c r="H415" s="37"/>
      <c r="I415" s="202"/>
      <c r="J415" s="37"/>
      <c r="K415" s="37"/>
      <c r="L415" s="40"/>
      <c r="M415" s="203"/>
      <c r="N415" s="204"/>
      <c r="O415" s="72"/>
      <c r="P415" s="72"/>
      <c r="Q415" s="72"/>
      <c r="R415" s="72"/>
      <c r="S415" s="72"/>
      <c r="T415" s="73"/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  <c r="AT415" s="18" t="s">
        <v>150</v>
      </c>
      <c r="AU415" s="18" t="s">
        <v>87</v>
      </c>
    </row>
    <row r="416" spans="1:65" s="13" customFormat="1" ht="11.25">
      <c r="B416" s="205"/>
      <c r="C416" s="206"/>
      <c r="D416" s="200" t="s">
        <v>152</v>
      </c>
      <c r="E416" s="207" t="s">
        <v>1</v>
      </c>
      <c r="F416" s="208" t="s">
        <v>1047</v>
      </c>
      <c r="G416" s="206"/>
      <c r="H416" s="207" t="s">
        <v>1</v>
      </c>
      <c r="I416" s="209"/>
      <c r="J416" s="206"/>
      <c r="K416" s="206"/>
      <c r="L416" s="210"/>
      <c r="M416" s="211"/>
      <c r="N416" s="212"/>
      <c r="O416" s="212"/>
      <c r="P416" s="212"/>
      <c r="Q416" s="212"/>
      <c r="R416" s="212"/>
      <c r="S416" s="212"/>
      <c r="T416" s="213"/>
      <c r="AT416" s="214" t="s">
        <v>152</v>
      </c>
      <c r="AU416" s="214" t="s">
        <v>87</v>
      </c>
      <c r="AV416" s="13" t="s">
        <v>85</v>
      </c>
      <c r="AW416" s="13" t="s">
        <v>34</v>
      </c>
      <c r="AX416" s="13" t="s">
        <v>77</v>
      </c>
      <c r="AY416" s="214" t="s">
        <v>141</v>
      </c>
    </row>
    <row r="417" spans="1:65" s="14" customFormat="1" ht="11.25">
      <c r="B417" s="215"/>
      <c r="C417" s="216"/>
      <c r="D417" s="200" t="s">
        <v>152</v>
      </c>
      <c r="E417" s="217" t="s">
        <v>1</v>
      </c>
      <c r="F417" s="218" t="s">
        <v>1048</v>
      </c>
      <c r="G417" s="216"/>
      <c r="H417" s="219">
        <v>41.186</v>
      </c>
      <c r="I417" s="220"/>
      <c r="J417" s="216"/>
      <c r="K417" s="216"/>
      <c r="L417" s="221"/>
      <c r="M417" s="222"/>
      <c r="N417" s="223"/>
      <c r="O417" s="223"/>
      <c r="P417" s="223"/>
      <c r="Q417" s="223"/>
      <c r="R417" s="223"/>
      <c r="S417" s="223"/>
      <c r="T417" s="224"/>
      <c r="AT417" s="225" t="s">
        <v>152</v>
      </c>
      <c r="AU417" s="225" t="s">
        <v>87</v>
      </c>
      <c r="AV417" s="14" t="s">
        <v>87</v>
      </c>
      <c r="AW417" s="14" t="s">
        <v>34</v>
      </c>
      <c r="AX417" s="14" t="s">
        <v>77</v>
      </c>
      <c r="AY417" s="225" t="s">
        <v>141</v>
      </c>
    </row>
    <row r="418" spans="1:65" s="13" customFormat="1" ht="11.25">
      <c r="B418" s="205"/>
      <c r="C418" s="206"/>
      <c r="D418" s="200" t="s">
        <v>152</v>
      </c>
      <c r="E418" s="207" t="s">
        <v>1</v>
      </c>
      <c r="F418" s="208" t="s">
        <v>1049</v>
      </c>
      <c r="G418" s="206"/>
      <c r="H418" s="207" t="s">
        <v>1</v>
      </c>
      <c r="I418" s="209"/>
      <c r="J418" s="206"/>
      <c r="K418" s="206"/>
      <c r="L418" s="210"/>
      <c r="M418" s="211"/>
      <c r="N418" s="212"/>
      <c r="O418" s="212"/>
      <c r="P418" s="212"/>
      <c r="Q418" s="212"/>
      <c r="R418" s="212"/>
      <c r="S418" s="212"/>
      <c r="T418" s="213"/>
      <c r="AT418" s="214" t="s">
        <v>152</v>
      </c>
      <c r="AU418" s="214" t="s">
        <v>87</v>
      </c>
      <c r="AV418" s="13" t="s">
        <v>85</v>
      </c>
      <c r="AW418" s="13" t="s">
        <v>34</v>
      </c>
      <c r="AX418" s="13" t="s">
        <v>77</v>
      </c>
      <c r="AY418" s="214" t="s">
        <v>141</v>
      </c>
    </row>
    <row r="419" spans="1:65" s="14" customFormat="1" ht="11.25">
      <c r="B419" s="215"/>
      <c r="C419" s="216"/>
      <c r="D419" s="200" t="s">
        <v>152</v>
      </c>
      <c r="E419" s="217" t="s">
        <v>1</v>
      </c>
      <c r="F419" s="218" t="s">
        <v>1050</v>
      </c>
      <c r="G419" s="216"/>
      <c r="H419" s="219">
        <v>3.8330000000000002</v>
      </c>
      <c r="I419" s="220"/>
      <c r="J419" s="216"/>
      <c r="K419" s="216"/>
      <c r="L419" s="221"/>
      <c r="M419" s="222"/>
      <c r="N419" s="223"/>
      <c r="O419" s="223"/>
      <c r="P419" s="223"/>
      <c r="Q419" s="223"/>
      <c r="R419" s="223"/>
      <c r="S419" s="223"/>
      <c r="T419" s="224"/>
      <c r="AT419" s="225" t="s">
        <v>152</v>
      </c>
      <c r="AU419" s="225" t="s">
        <v>87</v>
      </c>
      <c r="AV419" s="14" t="s">
        <v>87</v>
      </c>
      <c r="AW419" s="14" t="s">
        <v>34</v>
      </c>
      <c r="AX419" s="14" t="s">
        <v>77</v>
      </c>
      <c r="AY419" s="225" t="s">
        <v>141</v>
      </c>
    </row>
    <row r="420" spans="1:65" s="16" customFormat="1" ht="11.25">
      <c r="B420" s="237"/>
      <c r="C420" s="238"/>
      <c r="D420" s="200" t="s">
        <v>152</v>
      </c>
      <c r="E420" s="239" t="s">
        <v>1</v>
      </c>
      <c r="F420" s="240" t="s">
        <v>174</v>
      </c>
      <c r="G420" s="238"/>
      <c r="H420" s="241">
        <v>45.018999999999998</v>
      </c>
      <c r="I420" s="242"/>
      <c r="J420" s="238"/>
      <c r="K420" s="238"/>
      <c r="L420" s="243"/>
      <c r="M420" s="244"/>
      <c r="N420" s="245"/>
      <c r="O420" s="245"/>
      <c r="P420" s="245"/>
      <c r="Q420" s="245"/>
      <c r="R420" s="245"/>
      <c r="S420" s="245"/>
      <c r="T420" s="246"/>
      <c r="AT420" s="247" t="s">
        <v>152</v>
      </c>
      <c r="AU420" s="247" t="s">
        <v>87</v>
      </c>
      <c r="AV420" s="16" t="s">
        <v>148</v>
      </c>
      <c r="AW420" s="16" t="s">
        <v>34</v>
      </c>
      <c r="AX420" s="16" t="s">
        <v>85</v>
      </c>
      <c r="AY420" s="247" t="s">
        <v>141</v>
      </c>
    </row>
    <row r="421" spans="1:65" s="2" customFormat="1" ht="37.9" customHeight="1">
      <c r="A421" s="35"/>
      <c r="B421" s="36"/>
      <c r="C421" s="187" t="s">
        <v>596</v>
      </c>
      <c r="D421" s="187" t="s">
        <v>143</v>
      </c>
      <c r="E421" s="188" t="s">
        <v>1051</v>
      </c>
      <c r="F421" s="189" t="s">
        <v>1052</v>
      </c>
      <c r="G421" s="190" t="s">
        <v>146</v>
      </c>
      <c r="H421" s="191">
        <v>249.22499999999999</v>
      </c>
      <c r="I421" s="192"/>
      <c r="J421" s="193">
        <f>ROUND(I421*H421,2)</f>
        <v>0</v>
      </c>
      <c r="K421" s="189" t="s">
        <v>147</v>
      </c>
      <c r="L421" s="40"/>
      <c r="M421" s="194" t="s">
        <v>1</v>
      </c>
      <c r="N421" s="195" t="s">
        <v>42</v>
      </c>
      <c r="O421" s="72"/>
      <c r="P421" s="196">
        <f>O421*H421</f>
        <v>0</v>
      </c>
      <c r="Q421" s="196">
        <v>1.1E-4</v>
      </c>
      <c r="R421" s="196">
        <f>Q421*H421</f>
        <v>2.7414750000000002E-2</v>
      </c>
      <c r="S421" s="196">
        <v>0</v>
      </c>
      <c r="T421" s="197">
        <f>S421*H421</f>
        <v>0</v>
      </c>
      <c r="U421" s="35"/>
      <c r="V421" s="35"/>
      <c r="W421" s="35"/>
      <c r="X421" s="35"/>
      <c r="Y421" s="35"/>
      <c r="Z421" s="35"/>
      <c r="AA421" s="35"/>
      <c r="AB421" s="35"/>
      <c r="AC421" s="35"/>
      <c r="AD421" s="35"/>
      <c r="AE421" s="35"/>
      <c r="AR421" s="198" t="s">
        <v>270</v>
      </c>
      <c r="AT421" s="198" t="s">
        <v>143</v>
      </c>
      <c r="AU421" s="198" t="s">
        <v>87</v>
      </c>
      <c r="AY421" s="18" t="s">
        <v>141</v>
      </c>
      <c r="BE421" s="199">
        <f>IF(N421="základní",J421,0)</f>
        <v>0</v>
      </c>
      <c r="BF421" s="199">
        <f>IF(N421="snížená",J421,0)</f>
        <v>0</v>
      </c>
      <c r="BG421" s="199">
        <f>IF(N421="zákl. přenesená",J421,0)</f>
        <v>0</v>
      </c>
      <c r="BH421" s="199">
        <f>IF(N421="sníž. přenesená",J421,0)</f>
        <v>0</v>
      </c>
      <c r="BI421" s="199">
        <f>IF(N421="nulová",J421,0)</f>
        <v>0</v>
      </c>
      <c r="BJ421" s="18" t="s">
        <v>85</v>
      </c>
      <c r="BK421" s="199">
        <f>ROUND(I421*H421,2)</f>
        <v>0</v>
      </c>
      <c r="BL421" s="18" t="s">
        <v>270</v>
      </c>
      <c r="BM421" s="198" t="s">
        <v>1053</v>
      </c>
    </row>
    <row r="422" spans="1:65" s="2" customFormat="1" ht="39">
      <c r="A422" s="35"/>
      <c r="B422" s="36"/>
      <c r="C422" s="37"/>
      <c r="D422" s="200" t="s">
        <v>150</v>
      </c>
      <c r="E422" s="37"/>
      <c r="F422" s="201" t="s">
        <v>1054</v>
      </c>
      <c r="G422" s="37"/>
      <c r="H422" s="37"/>
      <c r="I422" s="202"/>
      <c r="J422" s="37"/>
      <c r="K422" s="37"/>
      <c r="L422" s="40"/>
      <c r="M422" s="203"/>
      <c r="N422" s="204"/>
      <c r="O422" s="72"/>
      <c r="P422" s="72"/>
      <c r="Q422" s="72"/>
      <c r="R422" s="72"/>
      <c r="S422" s="72"/>
      <c r="T422" s="73"/>
      <c r="U422" s="35"/>
      <c r="V422" s="35"/>
      <c r="W422" s="35"/>
      <c r="X422" s="35"/>
      <c r="Y422" s="35"/>
      <c r="Z422" s="35"/>
      <c r="AA422" s="35"/>
      <c r="AB422" s="35"/>
      <c r="AC422" s="35"/>
      <c r="AD422" s="35"/>
      <c r="AE422" s="35"/>
      <c r="AT422" s="18" t="s">
        <v>150</v>
      </c>
      <c r="AU422" s="18" t="s">
        <v>87</v>
      </c>
    </row>
    <row r="423" spans="1:65" s="13" customFormat="1" ht="11.25">
      <c r="B423" s="205"/>
      <c r="C423" s="206"/>
      <c r="D423" s="200" t="s">
        <v>152</v>
      </c>
      <c r="E423" s="207" t="s">
        <v>1</v>
      </c>
      <c r="F423" s="208" t="s">
        <v>673</v>
      </c>
      <c r="G423" s="206"/>
      <c r="H423" s="207" t="s">
        <v>1</v>
      </c>
      <c r="I423" s="209"/>
      <c r="J423" s="206"/>
      <c r="K423" s="206"/>
      <c r="L423" s="210"/>
      <c r="M423" s="211"/>
      <c r="N423" s="212"/>
      <c r="O423" s="212"/>
      <c r="P423" s="212"/>
      <c r="Q423" s="212"/>
      <c r="R423" s="212"/>
      <c r="S423" s="212"/>
      <c r="T423" s="213"/>
      <c r="AT423" s="214" t="s">
        <v>152</v>
      </c>
      <c r="AU423" s="214" t="s">
        <v>87</v>
      </c>
      <c r="AV423" s="13" t="s">
        <v>85</v>
      </c>
      <c r="AW423" s="13" t="s">
        <v>34</v>
      </c>
      <c r="AX423" s="13" t="s">
        <v>77</v>
      </c>
      <c r="AY423" s="214" t="s">
        <v>141</v>
      </c>
    </row>
    <row r="424" spans="1:65" s="13" customFormat="1" ht="11.25">
      <c r="B424" s="205"/>
      <c r="C424" s="206"/>
      <c r="D424" s="200" t="s">
        <v>152</v>
      </c>
      <c r="E424" s="207" t="s">
        <v>1</v>
      </c>
      <c r="F424" s="208" t="s">
        <v>1026</v>
      </c>
      <c r="G424" s="206"/>
      <c r="H424" s="207" t="s">
        <v>1</v>
      </c>
      <c r="I424" s="209"/>
      <c r="J424" s="206"/>
      <c r="K424" s="206"/>
      <c r="L424" s="210"/>
      <c r="M424" s="211"/>
      <c r="N424" s="212"/>
      <c r="O424" s="212"/>
      <c r="P424" s="212"/>
      <c r="Q424" s="212"/>
      <c r="R424" s="212"/>
      <c r="S424" s="212"/>
      <c r="T424" s="213"/>
      <c r="AT424" s="214" t="s">
        <v>152</v>
      </c>
      <c r="AU424" s="214" t="s">
        <v>87</v>
      </c>
      <c r="AV424" s="13" t="s">
        <v>85</v>
      </c>
      <c r="AW424" s="13" t="s">
        <v>34</v>
      </c>
      <c r="AX424" s="13" t="s">
        <v>77</v>
      </c>
      <c r="AY424" s="214" t="s">
        <v>141</v>
      </c>
    </row>
    <row r="425" spans="1:65" s="14" customFormat="1" ht="11.25">
      <c r="B425" s="215"/>
      <c r="C425" s="216"/>
      <c r="D425" s="200" t="s">
        <v>152</v>
      </c>
      <c r="E425" s="217" t="s">
        <v>1</v>
      </c>
      <c r="F425" s="218" t="s">
        <v>1027</v>
      </c>
      <c r="G425" s="216"/>
      <c r="H425" s="219">
        <v>165</v>
      </c>
      <c r="I425" s="220"/>
      <c r="J425" s="216"/>
      <c r="K425" s="216"/>
      <c r="L425" s="221"/>
      <c r="M425" s="222"/>
      <c r="N425" s="223"/>
      <c r="O425" s="223"/>
      <c r="P425" s="223"/>
      <c r="Q425" s="223"/>
      <c r="R425" s="223"/>
      <c r="S425" s="223"/>
      <c r="T425" s="224"/>
      <c r="AT425" s="225" t="s">
        <v>152</v>
      </c>
      <c r="AU425" s="225" t="s">
        <v>87</v>
      </c>
      <c r="AV425" s="14" t="s">
        <v>87</v>
      </c>
      <c r="AW425" s="14" t="s">
        <v>34</v>
      </c>
      <c r="AX425" s="14" t="s">
        <v>77</v>
      </c>
      <c r="AY425" s="225" t="s">
        <v>141</v>
      </c>
    </row>
    <row r="426" spans="1:65" s="13" customFormat="1" ht="11.25">
      <c r="B426" s="205"/>
      <c r="C426" s="206"/>
      <c r="D426" s="200" t="s">
        <v>152</v>
      </c>
      <c r="E426" s="207" t="s">
        <v>1</v>
      </c>
      <c r="F426" s="208" t="s">
        <v>1028</v>
      </c>
      <c r="G426" s="206"/>
      <c r="H426" s="207" t="s">
        <v>1</v>
      </c>
      <c r="I426" s="209"/>
      <c r="J426" s="206"/>
      <c r="K426" s="206"/>
      <c r="L426" s="210"/>
      <c r="M426" s="211"/>
      <c r="N426" s="212"/>
      <c r="O426" s="212"/>
      <c r="P426" s="212"/>
      <c r="Q426" s="212"/>
      <c r="R426" s="212"/>
      <c r="S426" s="212"/>
      <c r="T426" s="213"/>
      <c r="AT426" s="214" t="s">
        <v>152</v>
      </c>
      <c r="AU426" s="214" t="s">
        <v>87</v>
      </c>
      <c r="AV426" s="13" t="s">
        <v>85</v>
      </c>
      <c r="AW426" s="13" t="s">
        <v>34</v>
      </c>
      <c r="AX426" s="13" t="s">
        <v>77</v>
      </c>
      <c r="AY426" s="214" t="s">
        <v>141</v>
      </c>
    </row>
    <row r="427" spans="1:65" s="14" customFormat="1" ht="11.25">
      <c r="B427" s="215"/>
      <c r="C427" s="216"/>
      <c r="D427" s="200" t="s">
        <v>152</v>
      </c>
      <c r="E427" s="217" t="s">
        <v>1</v>
      </c>
      <c r="F427" s="218" t="s">
        <v>1029</v>
      </c>
      <c r="G427" s="216"/>
      <c r="H427" s="219">
        <v>132</v>
      </c>
      <c r="I427" s="220"/>
      <c r="J427" s="216"/>
      <c r="K427" s="216"/>
      <c r="L427" s="221"/>
      <c r="M427" s="222"/>
      <c r="N427" s="223"/>
      <c r="O427" s="223"/>
      <c r="P427" s="223"/>
      <c r="Q427" s="223"/>
      <c r="R427" s="223"/>
      <c r="S427" s="223"/>
      <c r="T427" s="224"/>
      <c r="AT427" s="225" t="s">
        <v>152</v>
      </c>
      <c r="AU427" s="225" t="s">
        <v>87</v>
      </c>
      <c r="AV427" s="14" t="s">
        <v>87</v>
      </c>
      <c r="AW427" s="14" t="s">
        <v>34</v>
      </c>
      <c r="AX427" s="14" t="s">
        <v>77</v>
      </c>
      <c r="AY427" s="225" t="s">
        <v>141</v>
      </c>
    </row>
    <row r="428" spans="1:65" s="13" customFormat="1" ht="11.25">
      <c r="B428" s="205"/>
      <c r="C428" s="206"/>
      <c r="D428" s="200" t="s">
        <v>152</v>
      </c>
      <c r="E428" s="207" t="s">
        <v>1</v>
      </c>
      <c r="F428" s="208" t="s">
        <v>1055</v>
      </c>
      <c r="G428" s="206"/>
      <c r="H428" s="207" t="s">
        <v>1</v>
      </c>
      <c r="I428" s="209"/>
      <c r="J428" s="206"/>
      <c r="K428" s="206"/>
      <c r="L428" s="210"/>
      <c r="M428" s="211"/>
      <c r="N428" s="212"/>
      <c r="O428" s="212"/>
      <c r="P428" s="212"/>
      <c r="Q428" s="212"/>
      <c r="R428" s="212"/>
      <c r="S428" s="212"/>
      <c r="T428" s="213"/>
      <c r="AT428" s="214" t="s">
        <v>152</v>
      </c>
      <c r="AU428" s="214" t="s">
        <v>87</v>
      </c>
      <c r="AV428" s="13" t="s">
        <v>85</v>
      </c>
      <c r="AW428" s="13" t="s">
        <v>34</v>
      </c>
      <c r="AX428" s="13" t="s">
        <v>77</v>
      </c>
      <c r="AY428" s="214" t="s">
        <v>141</v>
      </c>
    </row>
    <row r="429" spans="1:65" s="13" customFormat="1" ht="11.25">
      <c r="B429" s="205"/>
      <c r="C429" s="206"/>
      <c r="D429" s="200" t="s">
        <v>152</v>
      </c>
      <c r="E429" s="207" t="s">
        <v>1</v>
      </c>
      <c r="F429" s="208" t="s">
        <v>1047</v>
      </c>
      <c r="G429" s="206"/>
      <c r="H429" s="207" t="s">
        <v>1</v>
      </c>
      <c r="I429" s="209"/>
      <c r="J429" s="206"/>
      <c r="K429" s="206"/>
      <c r="L429" s="210"/>
      <c r="M429" s="211"/>
      <c r="N429" s="212"/>
      <c r="O429" s="212"/>
      <c r="P429" s="212"/>
      <c r="Q429" s="212"/>
      <c r="R429" s="212"/>
      <c r="S429" s="212"/>
      <c r="T429" s="213"/>
      <c r="AT429" s="214" t="s">
        <v>152</v>
      </c>
      <c r="AU429" s="214" t="s">
        <v>87</v>
      </c>
      <c r="AV429" s="13" t="s">
        <v>85</v>
      </c>
      <c r="AW429" s="13" t="s">
        <v>34</v>
      </c>
      <c r="AX429" s="13" t="s">
        <v>77</v>
      </c>
      <c r="AY429" s="214" t="s">
        <v>141</v>
      </c>
    </row>
    <row r="430" spans="1:65" s="14" customFormat="1" ht="11.25">
      <c r="B430" s="215"/>
      <c r="C430" s="216"/>
      <c r="D430" s="200" t="s">
        <v>152</v>
      </c>
      <c r="E430" s="217" t="s">
        <v>1</v>
      </c>
      <c r="F430" s="218" t="s">
        <v>1056</v>
      </c>
      <c r="G430" s="216"/>
      <c r="H430" s="219">
        <v>-43.390999999999998</v>
      </c>
      <c r="I430" s="220"/>
      <c r="J430" s="216"/>
      <c r="K430" s="216"/>
      <c r="L430" s="221"/>
      <c r="M430" s="222"/>
      <c r="N430" s="223"/>
      <c r="O430" s="223"/>
      <c r="P430" s="223"/>
      <c r="Q430" s="223"/>
      <c r="R430" s="223"/>
      <c r="S430" s="223"/>
      <c r="T430" s="224"/>
      <c r="AT430" s="225" t="s">
        <v>152</v>
      </c>
      <c r="AU430" s="225" t="s">
        <v>87</v>
      </c>
      <c r="AV430" s="14" t="s">
        <v>87</v>
      </c>
      <c r="AW430" s="14" t="s">
        <v>34</v>
      </c>
      <c r="AX430" s="14" t="s">
        <v>77</v>
      </c>
      <c r="AY430" s="225" t="s">
        <v>141</v>
      </c>
    </row>
    <row r="431" spans="1:65" s="13" customFormat="1" ht="11.25">
      <c r="B431" s="205"/>
      <c r="C431" s="206"/>
      <c r="D431" s="200" t="s">
        <v>152</v>
      </c>
      <c r="E431" s="207" t="s">
        <v>1</v>
      </c>
      <c r="F431" s="208" t="s">
        <v>1049</v>
      </c>
      <c r="G431" s="206"/>
      <c r="H431" s="207" t="s">
        <v>1</v>
      </c>
      <c r="I431" s="209"/>
      <c r="J431" s="206"/>
      <c r="K431" s="206"/>
      <c r="L431" s="210"/>
      <c r="M431" s="211"/>
      <c r="N431" s="212"/>
      <c r="O431" s="212"/>
      <c r="P431" s="212"/>
      <c r="Q431" s="212"/>
      <c r="R431" s="212"/>
      <c r="S431" s="212"/>
      <c r="T431" s="213"/>
      <c r="AT431" s="214" t="s">
        <v>152</v>
      </c>
      <c r="AU431" s="214" t="s">
        <v>87</v>
      </c>
      <c r="AV431" s="13" t="s">
        <v>85</v>
      </c>
      <c r="AW431" s="13" t="s">
        <v>34</v>
      </c>
      <c r="AX431" s="13" t="s">
        <v>77</v>
      </c>
      <c r="AY431" s="214" t="s">
        <v>141</v>
      </c>
    </row>
    <row r="432" spans="1:65" s="14" customFormat="1" ht="11.25">
      <c r="B432" s="215"/>
      <c r="C432" s="216"/>
      <c r="D432" s="200" t="s">
        <v>152</v>
      </c>
      <c r="E432" s="217" t="s">
        <v>1</v>
      </c>
      <c r="F432" s="218" t="s">
        <v>1057</v>
      </c>
      <c r="G432" s="216"/>
      <c r="H432" s="219">
        <v>-4.3840000000000003</v>
      </c>
      <c r="I432" s="220"/>
      <c r="J432" s="216"/>
      <c r="K432" s="216"/>
      <c r="L432" s="221"/>
      <c r="M432" s="222"/>
      <c r="N432" s="223"/>
      <c r="O432" s="223"/>
      <c r="P432" s="223"/>
      <c r="Q432" s="223"/>
      <c r="R432" s="223"/>
      <c r="S432" s="223"/>
      <c r="T432" s="224"/>
      <c r="AT432" s="225" t="s">
        <v>152</v>
      </c>
      <c r="AU432" s="225" t="s">
        <v>87</v>
      </c>
      <c r="AV432" s="14" t="s">
        <v>87</v>
      </c>
      <c r="AW432" s="14" t="s">
        <v>34</v>
      </c>
      <c r="AX432" s="14" t="s">
        <v>77</v>
      </c>
      <c r="AY432" s="225" t="s">
        <v>141</v>
      </c>
    </row>
    <row r="433" spans="1:65" s="16" customFormat="1" ht="11.25">
      <c r="B433" s="237"/>
      <c r="C433" s="238"/>
      <c r="D433" s="200" t="s">
        <v>152</v>
      </c>
      <c r="E433" s="239" t="s">
        <v>1</v>
      </c>
      <c r="F433" s="240" t="s">
        <v>174</v>
      </c>
      <c r="G433" s="238"/>
      <c r="H433" s="241">
        <v>249.22499999999999</v>
      </c>
      <c r="I433" s="242"/>
      <c r="J433" s="238"/>
      <c r="K433" s="238"/>
      <c r="L433" s="243"/>
      <c r="M433" s="244"/>
      <c r="N433" s="245"/>
      <c r="O433" s="245"/>
      <c r="P433" s="245"/>
      <c r="Q433" s="245"/>
      <c r="R433" s="245"/>
      <c r="S433" s="245"/>
      <c r="T433" s="246"/>
      <c r="AT433" s="247" t="s">
        <v>152</v>
      </c>
      <c r="AU433" s="247" t="s">
        <v>87</v>
      </c>
      <c r="AV433" s="16" t="s">
        <v>148</v>
      </c>
      <c r="AW433" s="16" t="s">
        <v>34</v>
      </c>
      <c r="AX433" s="16" t="s">
        <v>85</v>
      </c>
      <c r="AY433" s="247" t="s">
        <v>141</v>
      </c>
    </row>
    <row r="434" spans="1:65" s="2" customFormat="1" ht="37.9" customHeight="1">
      <c r="A434" s="35"/>
      <c r="B434" s="36"/>
      <c r="C434" s="187" t="s">
        <v>603</v>
      </c>
      <c r="D434" s="187" t="s">
        <v>143</v>
      </c>
      <c r="E434" s="188" t="s">
        <v>1058</v>
      </c>
      <c r="F434" s="189" t="s">
        <v>1059</v>
      </c>
      <c r="G434" s="190" t="s">
        <v>146</v>
      </c>
      <c r="H434" s="191">
        <v>2.7559999999999998</v>
      </c>
      <c r="I434" s="192"/>
      <c r="J434" s="193">
        <f>ROUND(I434*H434,2)</f>
        <v>0</v>
      </c>
      <c r="K434" s="189" t="s">
        <v>147</v>
      </c>
      <c r="L434" s="40"/>
      <c r="M434" s="194" t="s">
        <v>1</v>
      </c>
      <c r="N434" s="195" t="s">
        <v>42</v>
      </c>
      <c r="O434" s="72"/>
      <c r="P434" s="196">
        <f>O434*H434</f>
        <v>0</v>
      </c>
      <c r="Q434" s="196">
        <v>3.3E-4</v>
      </c>
      <c r="R434" s="196">
        <f>Q434*H434</f>
        <v>9.0947999999999995E-4</v>
      </c>
      <c r="S434" s="196">
        <v>0</v>
      </c>
      <c r="T434" s="197">
        <f>S434*H434</f>
        <v>0</v>
      </c>
      <c r="U434" s="35"/>
      <c r="V434" s="35"/>
      <c r="W434" s="35"/>
      <c r="X434" s="35"/>
      <c r="Y434" s="35"/>
      <c r="Z434" s="35"/>
      <c r="AA434" s="35"/>
      <c r="AB434" s="35"/>
      <c r="AC434" s="35"/>
      <c r="AD434" s="35"/>
      <c r="AE434" s="35"/>
      <c r="AR434" s="198" t="s">
        <v>270</v>
      </c>
      <c r="AT434" s="198" t="s">
        <v>143</v>
      </c>
      <c r="AU434" s="198" t="s">
        <v>87</v>
      </c>
      <c r="AY434" s="18" t="s">
        <v>141</v>
      </c>
      <c r="BE434" s="199">
        <f>IF(N434="základní",J434,0)</f>
        <v>0</v>
      </c>
      <c r="BF434" s="199">
        <f>IF(N434="snížená",J434,0)</f>
        <v>0</v>
      </c>
      <c r="BG434" s="199">
        <f>IF(N434="zákl. přenesená",J434,0)</f>
        <v>0</v>
      </c>
      <c r="BH434" s="199">
        <f>IF(N434="sníž. přenesená",J434,0)</f>
        <v>0</v>
      </c>
      <c r="BI434" s="199">
        <f>IF(N434="nulová",J434,0)</f>
        <v>0</v>
      </c>
      <c r="BJ434" s="18" t="s">
        <v>85</v>
      </c>
      <c r="BK434" s="199">
        <f>ROUND(I434*H434,2)</f>
        <v>0</v>
      </c>
      <c r="BL434" s="18" t="s">
        <v>270</v>
      </c>
      <c r="BM434" s="198" t="s">
        <v>1060</v>
      </c>
    </row>
    <row r="435" spans="1:65" s="2" customFormat="1" ht="39">
      <c r="A435" s="35"/>
      <c r="B435" s="36"/>
      <c r="C435" s="37"/>
      <c r="D435" s="200" t="s">
        <v>150</v>
      </c>
      <c r="E435" s="37"/>
      <c r="F435" s="201" t="s">
        <v>1061</v>
      </c>
      <c r="G435" s="37"/>
      <c r="H435" s="37"/>
      <c r="I435" s="202"/>
      <c r="J435" s="37"/>
      <c r="K435" s="37"/>
      <c r="L435" s="40"/>
      <c r="M435" s="203"/>
      <c r="N435" s="204"/>
      <c r="O435" s="72"/>
      <c r="P435" s="72"/>
      <c r="Q435" s="72"/>
      <c r="R435" s="72"/>
      <c r="S435" s="72"/>
      <c r="T435" s="73"/>
      <c r="U435" s="35"/>
      <c r="V435" s="35"/>
      <c r="W435" s="35"/>
      <c r="X435" s="35"/>
      <c r="Y435" s="35"/>
      <c r="Z435" s="35"/>
      <c r="AA435" s="35"/>
      <c r="AB435" s="35"/>
      <c r="AC435" s="35"/>
      <c r="AD435" s="35"/>
      <c r="AE435" s="35"/>
      <c r="AT435" s="18" t="s">
        <v>150</v>
      </c>
      <c r="AU435" s="18" t="s">
        <v>87</v>
      </c>
    </row>
    <row r="436" spans="1:65" s="13" customFormat="1" ht="11.25">
      <c r="B436" s="205"/>
      <c r="C436" s="206"/>
      <c r="D436" s="200" t="s">
        <v>152</v>
      </c>
      <c r="E436" s="207" t="s">
        <v>1</v>
      </c>
      <c r="F436" s="208" t="s">
        <v>1047</v>
      </c>
      <c r="G436" s="206"/>
      <c r="H436" s="207" t="s">
        <v>1</v>
      </c>
      <c r="I436" s="209"/>
      <c r="J436" s="206"/>
      <c r="K436" s="206"/>
      <c r="L436" s="210"/>
      <c r="M436" s="211"/>
      <c r="N436" s="212"/>
      <c r="O436" s="212"/>
      <c r="P436" s="212"/>
      <c r="Q436" s="212"/>
      <c r="R436" s="212"/>
      <c r="S436" s="212"/>
      <c r="T436" s="213"/>
      <c r="AT436" s="214" t="s">
        <v>152</v>
      </c>
      <c r="AU436" s="214" t="s">
        <v>87</v>
      </c>
      <c r="AV436" s="13" t="s">
        <v>85</v>
      </c>
      <c r="AW436" s="13" t="s">
        <v>34</v>
      </c>
      <c r="AX436" s="13" t="s">
        <v>77</v>
      </c>
      <c r="AY436" s="214" t="s">
        <v>141</v>
      </c>
    </row>
    <row r="437" spans="1:65" s="14" customFormat="1" ht="11.25">
      <c r="B437" s="215"/>
      <c r="C437" s="216"/>
      <c r="D437" s="200" t="s">
        <v>152</v>
      </c>
      <c r="E437" s="217" t="s">
        <v>1</v>
      </c>
      <c r="F437" s="218" t="s">
        <v>1062</v>
      </c>
      <c r="G437" s="216"/>
      <c r="H437" s="219">
        <v>2.2050000000000001</v>
      </c>
      <c r="I437" s="220"/>
      <c r="J437" s="216"/>
      <c r="K437" s="216"/>
      <c r="L437" s="221"/>
      <c r="M437" s="222"/>
      <c r="N437" s="223"/>
      <c r="O437" s="223"/>
      <c r="P437" s="223"/>
      <c r="Q437" s="223"/>
      <c r="R437" s="223"/>
      <c r="S437" s="223"/>
      <c r="T437" s="224"/>
      <c r="AT437" s="225" t="s">
        <v>152</v>
      </c>
      <c r="AU437" s="225" t="s">
        <v>87</v>
      </c>
      <c r="AV437" s="14" t="s">
        <v>87</v>
      </c>
      <c r="AW437" s="14" t="s">
        <v>34</v>
      </c>
      <c r="AX437" s="14" t="s">
        <v>77</v>
      </c>
      <c r="AY437" s="225" t="s">
        <v>141</v>
      </c>
    </row>
    <row r="438" spans="1:65" s="13" customFormat="1" ht="11.25">
      <c r="B438" s="205"/>
      <c r="C438" s="206"/>
      <c r="D438" s="200" t="s">
        <v>152</v>
      </c>
      <c r="E438" s="207" t="s">
        <v>1</v>
      </c>
      <c r="F438" s="208" t="s">
        <v>1049</v>
      </c>
      <c r="G438" s="206"/>
      <c r="H438" s="207" t="s">
        <v>1</v>
      </c>
      <c r="I438" s="209"/>
      <c r="J438" s="206"/>
      <c r="K438" s="206"/>
      <c r="L438" s="210"/>
      <c r="M438" s="211"/>
      <c r="N438" s="212"/>
      <c r="O438" s="212"/>
      <c r="P438" s="212"/>
      <c r="Q438" s="212"/>
      <c r="R438" s="212"/>
      <c r="S438" s="212"/>
      <c r="T438" s="213"/>
      <c r="AT438" s="214" t="s">
        <v>152</v>
      </c>
      <c r="AU438" s="214" t="s">
        <v>87</v>
      </c>
      <c r="AV438" s="13" t="s">
        <v>85</v>
      </c>
      <c r="AW438" s="13" t="s">
        <v>34</v>
      </c>
      <c r="AX438" s="13" t="s">
        <v>77</v>
      </c>
      <c r="AY438" s="214" t="s">
        <v>141</v>
      </c>
    </row>
    <row r="439" spans="1:65" s="14" customFormat="1" ht="11.25">
      <c r="B439" s="215"/>
      <c r="C439" s="216"/>
      <c r="D439" s="200" t="s">
        <v>152</v>
      </c>
      <c r="E439" s="217" t="s">
        <v>1</v>
      </c>
      <c r="F439" s="218" t="s">
        <v>1063</v>
      </c>
      <c r="G439" s="216"/>
      <c r="H439" s="219">
        <v>0.55100000000000005</v>
      </c>
      <c r="I439" s="220"/>
      <c r="J439" s="216"/>
      <c r="K439" s="216"/>
      <c r="L439" s="221"/>
      <c r="M439" s="222"/>
      <c r="N439" s="223"/>
      <c r="O439" s="223"/>
      <c r="P439" s="223"/>
      <c r="Q439" s="223"/>
      <c r="R439" s="223"/>
      <c r="S439" s="223"/>
      <c r="T439" s="224"/>
      <c r="AT439" s="225" t="s">
        <v>152</v>
      </c>
      <c r="AU439" s="225" t="s">
        <v>87</v>
      </c>
      <c r="AV439" s="14" t="s">
        <v>87</v>
      </c>
      <c r="AW439" s="14" t="s">
        <v>34</v>
      </c>
      <c r="AX439" s="14" t="s">
        <v>77</v>
      </c>
      <c r="AY439" s="225" t="s">
        <v>141</v>
      </c>
    </row>
    <row r="440" spans="1:65" s="16" customFormat="1" ht="11.25">
      <c r="B440" s="237"/>
      <c r="C440" s="238"/>
      <c r="D440" s="200" t="s">
        <v>152</v>
      </c>
      <c r="E440" s="239" t="s">
        <v>1</v>
      </c>
      <c r="F440" s="240" t="s">
        <v>174</v>
      </c>
      <c r="G440" s="238"/>
      <c r="H440" s="241">
        <v>2.7559999999999998</v>
      </c>
      <c r="I440" s="242"/>
      <c r="J440" s="238"/>
      <c r="K440" s="238"/>
      <c r="L440" s="243"/>
      <c r="M440" s="244"/>
      <c r="N440" s="245"/>
      <c r="O440" s="245"/>
      <c r="P440" s="245"/>
      <c r="Q440" s="245"/>
      <c r="R440" s="245"/>
      <c r="S440" s="245"/>
      <c r="T440" s="246"/>
      <c r="AT440" s="247" t="s">
        <v>152</v>
      </c>
      <c r="AU440" s="247" t="s">
        <v>87</v>
      </c>
      <c r="AV440" s="16" t="s">
        <v>148</v>
      </c>
      <c r="AW440" s="16" t="s">
        <v>34</v>
      </c>
      <c r="AX440" s="16" t="s">
        <v>85</v>
      </c>
      <c r="AY440" s="247" t="s">
        <v>141</v>
      </c>
    </row>
    <row r="441" spans="1:65" s="2" customFormat="1" ht="24.2" customHeight="1">
      <c r="A441" s="35"/>
      <c r="B441" s="36"/>
      <c r="C441" s="248" t="s">
        <v>608</v>
      </c>
      <c r="D441" s="248" t="s">
        <v>248</v>
      </c>
      <c r="E441" s="249" t="s">
        <v>1064</v>
      </c>
      <c r="F441" s="250" t="s">
        <v>1065</v>
      </c>
      <c r="G441" s="251" t="s">
        <v>146</v>
      </c>
      <c r="H441" s="252">
        <v>54.941000000000003</v>
      </c>
      <c r="I441" s="253"/>
      <c r="J441" s="254">
        <f>ROUND(I441*H441,2)</f>
        <v>0</v>
      </c>
      <c r="K441" s="250" t="s">
        <v>222</v>
      </c>
      <c r="L441" s="255"/>
      <c r="M441" s="256" t="s">
        <v>1</v>
      </c>
      <c r="N441" s="257" t="s">
        <v>42</v>
      </c>
      <c r="O441" s="72"/>
      <c r="P441" s="196">
        <f>O441*H441</f>
        <v>0</v>
      </c>
      <c r="Q441" s="196">
        <v>0</v>
      </c>
      <c r="R441" s="196">
        <f>Q441*H441</f>
        <v>0</v>
      </c>
      <c r="S441" s="196">
        <v>0</v>
      </c>
      <c r="T441" s="197">
        <f>S441*H441</f>
        <v>0</v>
      </c>
      <c r="U441" s="35"/>
      <c r="V441" s="35"/>
      <c r="W441" s="35"/>
      <c r="X441" s="35"/>
      <c r="Y441" s="35"/>
      <c r="Z441" s="35"/>
      <c r="AA441" s="35"/>
      <c r="AB441" s="35"/>
      <c r="AC441" s="35"/>
      <c r="AD441" s="35"/>
      <c r="AE441" s="35"/>
      <c r="AR441" s="198" t="s">
        <v>361</v>
      </c>
      <c r="AT441" s="198" t="s">
        <v>248</v>
      </c>
      <c r="AU441" s="198" t="s">
        <v>87</v>
      </c>
      <c r="AY441" s="18" t="s">
        <v>141</v>
      </c>
      <c r="BE441" s="199">
        <f>IF(N441="základní",J441,0)</f>
        <v>0</v>
      </c>
      <c r="BF441" s="199">
        <f>IF(N441="snížená",J441,0)</f>
        <v>0</v>
      </c>
      <c r="BG441" s="199">
        <f>IF(N441="zákl. přenesená",J441,0)</f>
        <v>0</v>
      </c>
      <c r="BH441" s="199">
        <f>IF(N441="sníž. přenesená",J441,0)</f>
        <v>0</v>
      </c>
      <c r="BI441" s="199">
        <f>IF(N441="nulová",J441,0)</f>
        <v>0</v>
      </c>
      <c r="BJ441" s="18" t="s">
        <v>85</v>
      </c>
      <c r="BK441" s="199">
        <f>ROUND(I441*H441,2)</f>
        <v>0</v>
      </c>
      <c r="BL441" s="18" t="s">
        <v>270</v>
      </c>
      <c r="BM441" s="198" t="s">
        <v>1066</v>
      </c>
    </row>
    <row r="442" spans="1:65" s="2" customFormat="1" ht="11.25">
      <c r="A442" s="35"/>
      <c r="B442" s="36"/>
      <c r="C442" s="37"/>
      <c r="D442" s="200" t="s">
        <v>150</v>
      </c>
      <c r="E442" s="37"/>
      <c r="F442" s="201" t="s">
        <v>1067</v>
      </c>
      <c r="G442" s="37"/>
      <c r="H442" s="37"/>
      <c r="I442" s="202"/>
      <c r="J442" s="37"/>
      <c r="K442" s="37"/>
      <c r="L442" s="40"/>
      <c r="M442" s="203"/>
      <c r="N442" s="204"/>
      <c r="O442" s="72"/>
      <c r="P442" s="72"/>
      <c r="Q442" s="72"/>
      <c r="R442" s="72"/>
      <c r="S442" s="72"/>
      <c r="T442" s="73"/>
      <c r="U442" s="35"/>
      <c r="V442" s="35"/>
      <c r="W442" s="35"/>
      <c r="X442" s="35"/>
      <c r="Y442" s="35"/>
      <c r="Z442" s="35"/>
      <c r="AA442" s="35"/>
      <c r="AB442" s="35"/>
      <c r="AC442" s="35"/>
      <c r="AD442" s="35"/>
      <c r="AE442" s="35"/>
      <c r="AT442" s="18" t="s">
        <v>150</v>
      </c>
      <c r="AU442" s="18" t="s">
        <v>87</v>
      </c>
    </row>
    <row r="443" spans="1:65" s="13" customFormat="1" ht="11.25">
      <c r="B443" s="205"/>
      <c r="C443" s="206"/>
      <c r="D443" s="200" t="s">
        <v>152</v>
      </c>
      <c r="E443" s="207" t="s">
        <v>1</v>
      </c>
      <c r="F443" s="208" t="s">
        <v>1047</v>
      </c>
      <c r="G443" s="206"/>
      <c r="H443" s="207" t="s">
        <v>1</v>
      </c>
      <c r="I443" s="209"/>
      <c r="J443" s="206"/>
      <c r="K443" s="206"/>
      <c r="L443" s="210"/>
      <c r="M443" s="211"/>
      <c r="N443" s="212"/>
      <c r="O443" s="212"/>
      <c r="P443" s="212"/>
      <c r="Q443" s="212"/>
      <c r="R443" s="212"/>
      <c r="S443" s="212"/>
      <c r="T443" s="213"/>
      <c r="AT443" s="214" t="s">
        <v>152</v>
      </c>
      <c r="AU443" s="214" t="s">
        <v>87</v>
      </c>
      <c r="AV443" s="13" t="s">
        <v>85</v>
      </c>
      <c r="AW443" s="13" t="s">
        <v>34</v>
      </c>
      <c r="AX443" s="13" t="s">
        <v>77</v>
      </c>
      <c r="AY443" s="214" t="s">
        <v>141</v>
      </c>
    </row>
    <row r="444" spans="1:65" s="14" customFormat="1" ht="11.25">
      <c r="B444" s="215"/>
      <c r="C444" s="216"/>
      <c r="D444" s="200" t="s">
        <v>152</v>
      </c>
      <c r="E444" s="217" t="s">
        <v>1</v>
      </c>
      <c r="F444" s="218" t="s">
        <v>1062</v>
      </c>
      <c r="G444" s="216"/>
      <c r="H444" s="219">
        <v>2.2050000000000001</v>
      </c>
      <c r="I444" s="220"/>
      <c r="J444" s="216"/>
      <c r="K444" s="216"/>
      <c r="L444" s="221"/>
      <c r="M444" s="222"/>
      <c r="N444" s="223"/>
      <c r="O444" s="223"/>
      <c r="P444" s="223"/>
      <c r="Q444" s="223"/>
      <c r="R444" s="223"/>
      <c r="S444" s="223"/>
      <c r="T444" s="224"/>
      <c r="AT444" s="225" t="s">
        <v>152</v>
      </c>
      <c r="AU444" s="225" t="s">
        <v>87</v>
      </c>
      <c r="AV444" s="14" t="s">
        <v>87</v>
      </c>
      <c r="AW444" s="14" t="s">
        <v>34</v>
      </c>
      <c r="AX444" s="14" t="s">
        <v>77</v>
      </c>
      <c r="AY444" s="225" t="s">
        <v>141</v>
      </c>
    </row>
    <row r="445" spans="1:65" s="13" customFormat="1" ht="11.25">
      <c r="B445" s="205"/>
      <c r="C445" s="206"/>
      <c r="D445" s="200" t="s">
        <v>152</v>
      </c>
      <c r="E445" s="207" t="s">
        <v>1</v>
      </c>
      <c r="F445" s="208" t="s">
        <v>1049</v>
      </c>
      <c r="G445" s="206"/>
      <c r="H445" s="207" t="s">
        <v>1</v>
      </c>
      <c r="I445" s="209"/>
      <c r="J445" s="206"/>
      <c r="K445" s="206"/>
      <c r="L445" s="210"/>
      <c r="M445" s="211"/>
      <c r="N445" s="212"/>
      <c r="O445" s="212"/>
      <c r="P445" s="212"/>
      <c r="Q445" s="212"/>
      <c r="R445" s="212"/>
      <c r="S445" s="212"/>
      <c r="T445" s="213"/>
      <c r="AT445" s="214" t="s">
        <v>152</v>
      </c>
      <c r="AU445" s="214" t="s">
        <v>87</v>
      </c>
      <c r="AV445" s="13" t="s">
        <v>85</v>
      </c>
      <c r="AW445" s="13" t="s">
        <v>34</v>
      </c>
      <c r="AX445" s="13" t="s">
        <v>77</v>
      </c>
      <c r="AY445" s="214" t="s">
        <v>141</v>
      </c>
    </row>
    <row r="446" spans="1:65" s="14" customFormat="1" ht="11.25">
      <c r="B446" s="215"/>
      <c r="C446" s="216"/>
      <c r="D446" s="200" t="s">
        <v>152</v>
      </c>
      <c r="E446" s="217" t="s">
        <v>1</v>
      </c>
      <c r="F446" s="218" t="s">
        <v>1063</v>
      </c>
      <c r="G446" s="216"/>
      <c r="H446" s="219">
        <v>0.55100000000000005</v>
      </c>
      <c r="I446" s="220"/>
      <c r="J446" s="216"/>
      <c r="K446" s="216"/>
      <c r="L446" s="221"/>
      <c r="M446" s="222"/>
      <c r="N446" s="223"/>
      <c r="O446" s="223"/>
      <c r="P446" s="223"/>
      <c r="Q446" s="223"/>
      <c r="R446" s="223"/>
      <c r="S446" s="223"/>
      <c r="T446" s="224"/>
      <c r="AT446" s="225" t="s">
        <v>152</v>
      </c>
      <c r="AU446" s="225" t="s">
        <v>87</v>
      </c>
      <c r="AV446" s="14" t="s">
        <v>87</v>
      </c>
      <c r="AW446" s="14" t="s">
        <v>34</v>
      </c>
      <c r="AX446" s="14" t="s">
        <v>77</v>
      </c>
      <c r="AY446" s="225" t="s">
        <v>141</v>
      </c>
    </row>
    <row r="447" spans="1:65" s="13" customFormat="1" ht="11.25">
      <c r="B447" s="205"/>
      <c r="C447" s="206"/>
      <c r="D447" s="200" t="s">
        <v>152</v>
      </c>
      <c r="E447" s="207" t="s">
        <v>1</v>
      </c>
      <c r="F447" s="208" t="s">
        <v>1047</v>
      </c>
      <c r="G447" s="206"/>
      <c r="H447" s="207" t="s">
        <v>1</v>
      </c>
      <c r="I447" s="209"/>
      <c r="J447" s="206"/>
      <c r="K447" s="206"/>
      <c r="L447" s="210"/>
      <c r="M447" s="211"/>
      <c r="N447" s="212"/>
      <c r="O447" s="212"/>
      <c r="P447" s="212"/>
      <c r="Q447" s="212"/>
      <c r="R447" s="212"/>
      <c r="S447" s="212"/>
      <c r="T447" s="213"/>
      <c r="AT447" s="214" t="s">
        <v>152</v>
      </c>
      <c r="AU447" s="214" t="s">
        <v>87</v>
      </c>
      <c r="AV447" s="13" t="s">
        <v>85</v>
      </c>
      <c r="AW447" s="13" t="s">
        <v>34</v>
      </c>
      <c r="AX447" s="13" t="s">
        <v>77</v>
      </c>
      <c r="AY447" s="214" t="s">
        <v>141</v>
      </c>
    </row>
    <row r="448" spans="1:65" s="14" customFormat="1" ht="11.25">
      <c r="B448" s="215"/>
      <c r="C448" s="216"/>
      <c r="D448" s="200" t="s">
        <v>152</v>
      </c>
      <c r="E448" s="217" t="s">
        <v>1</v>
      </c>
      <c r="F448" s="218" t="s">
        <v>1048</v>
      </c>
      <c r="G448" s="216"/>
      <c r="H448" s="219">
        <v>41.186</v>
      </c>
      <c r="I448" s="220"/>
      <c r="J448" s="216"/>
      <c r="K448" s="216"/>
      <c r="L448" s="221"/>
      <c r="M448" s="222"/>
      <c r="N448" s="223"/>
      <c r="O448" s="223"/>
      <c r="P448" s="223"/>
      <c r="Q448" s="223"/>
      <c r="R448" s="223"/>
      <c r="S448" s="223"/>
      <c r="T448" s="224"/>
      <c r="AT448" s="225" t="s">
        <v>152</v>
      </c>
      <c r="AU448" s="225" t="s">
        <v>87</v>
      </c>
      <c r="AV448" s="14" t="s">
        <v>87</v>
      </c>
      <c r="AW448" s="14" t="s">
        <v>34</v>
      </c>
      <c r="AX448" s="14" t="s">
        <v>77</v>
      </c>
      <c r="AY448" s="225" t="s">
        <v>141</v>
      </c>
    </row>
    <row r="449" spans="1:65" s="13" customFormat="1" ht="11.25">
      <c r="B449" s="205"/>
      <c r="C449" s="206"/>
      <c r="D449" s="200" t="s">
        <v>152</v>
      </c>
      <c r="E449" s="207" t="s">
        <v>1</v>
      </c>
      <c r="F449" s="208" t="s">
        <v>1049</v>
      </c>
      <c r="G449" s="206"/>
      <c r="H449" s="207" t="s">
        <v>1</v>
      </c>
      <c r="I449" s="209"/>
      <c r="J449" s="206"/>
      <c r="K449" s="206"/>
      <c r="L449" s="210"/>
      <c r="M449" s="211"/>
      <c r="N449" s="212"/>
      <c r="O449" s="212"/>
      <c r="P449" s="212"/>
      <c r="Q449" s="212"/>
      <c r="R449" s="212"/>
      <c r="S449" s="212"/>
      <c r="T449" s="213"/>
      <c r="AT449" s="214" t="s">
        <v>152</v>
      </c>
      <c r="AU449" s="214" t="s">
        <v>87</v>
      </c>
      <c r="AV449" s="13" t="s">
        <v>85</v>
      </c>
      <c r="AW449" s="13" t="s">
        <v>34</v>
      </c>
      <c r="AX449" s="13" t="s">
        <v>77</v>
      </c>
      <c r="AY449" s="214" t="s">
        <v>141</v>
      </c>
    </row>
    <row r="450" spans="1:65" s="14" customFormat="1" ht="11.25">
      <c r="B450" s="215"/>
      <c r="C450" s="216"/>
      <c r="D450" s="200" t="s">
        <v>152</v>
      </c>
      <c r="E450" s="217" t="s">
        <v>1</v>
      </c>
      <c r="F450" s="218" t="s">
        <v>1050</v>
      </c>
      <c r="G450" s="216"/>
      <c r="H450" s="219">
        <v>3.8330000000000002</v>
      </c>
      <c r="I450" s="220"/>
      <c r="J450" s="216"/>
      <c r="K450" s="216"/>
      <c r="L450" s="221"/>
      <c r="M450" s="222"/>
      <c r="N450" s="223"/>
      <c r="O450" s="223"/>
      <c r="P450" s="223"/>
      <c r="Q450" s="223"/>
      <c r="R450" s="223"/>
      <c r="S450" s="223"/>
      <c r="T450" s="224"/>
      <c r="AT450" s="225" t="s">
        <v>152</v>
      </c>
      <c r="AU450" s="225" t="s">
        <v>87</v>
      </c>
      <c r="AV450" s="14" t="s">
        <v>87</v>
      </c>
      <c r="AW450" s="14" t="s">
        <v>34</v>
      </c>
      <c r="AX450" s="14" t="s">
        <v>77</v>
      </c>
      <c r="AY450" s="225" t="s">
        <v>141</v>
      </c>
    </row>
    <row r="451" spans="1:65" s="16" customFormat="1" ht="11.25">
      <c r="B451" s="237"/>
      <c r="C451" s="238"/>
      <c r="D451" s="200" t="s">
        <v>152</v>
      </c>
      <c r="E451" s="239" t="s">
        <v>1</v>
      </c>
      <c r="F451" s="240" t="s">
        <v>174</v>
      </c>
      <c r="G451" s="238"/>
      <c r="H451" s="241">
        <v>47.774999999999999</v>
      </c>
      <c r="I451" s="242"/>
      <c r="J451" s="238"/>
      <c r="K451" s="238"/>
      <c r="L451" s="243"/>
      <c r="M451" s="244"/>
      <c r="N451" s="245"/>
      <c r="O451" s="245"/>
      <c r="P451" s="245"/>
      <c r="Q451" s="245"/>
      <c r="R451" s="245"/>
      <c r="S451" s="245"/>
      <c r="T451" s="246"/>
      <c r="AT451" s="247" t="s">
        <v>152</v>
      </c>
      <c r="AU451" s="247" t="s">
        <v>87</v>
      </c>
      <c r="AV451" s="16" t="s">
        <v>148</v>
      </c>
      <c r="AW451" s="16" t="s">
        <v>34</v>
      </c>
      <c r="AX451" s="16" t="s">
        <v>77</v>
      </c>
      <c r="AY451" s="247" t="s">
        <v>141</v>
      </c>
    </row>
    <row r="452" spans="1:65" s="14" customFormat="1" ht="11.25">
      <c r="B452" s="215"/>
      <c r="C452" s="216"/>
      <c r="D452" s="200" t="s">
        <v>152</v>
      </c>
      <c r="E452" s="217" t="s">
        <v>1</v>
      </c>
      <c r="F452" s="218" t="s">
        <v>1068</v>
      </c>
      <c r="G452" s="216"/>
      <c r="H452" s="219">
        <v>54.941000000000003</v>
      </c>
      <c r="I452" s="220"/>
      <c r="J452" s="216"/>
      <c r="K452" s="216"/>
      <c r="L452" s="221"/>
      <c r="M452" s="222"/>
      <c r="N452" s="223"/>
      <c r="O452" s="223"/>
      <c r="P452" s="223"/>
      <c r="Q452" s="223"/>
      <c r="R452" s="223"/>
      <c r="S452" s="223"/>
      <c r="T452" s="224"/>
      <c r="AT452" s="225" t="s">
        <v>152</v>
      </c>
      <c r="AU452" s="225" t="s">
        <v>87</v>
      </c>
      <c r="AV452" s="14" t="s">
        <v>87</v>
      </c>
      <c r="AW452" s="14" t="s">
        <v>34</v>
      </c>
      <c r="AX452" s="14" t="s">
        <v>77</v>
      </c>
      <c r="AY452" s="225" t="s">
        <v>141</v>
      </c>
    </row>
    <row r="453" spans="1:65" s="16" customFormat="1" ht="11.25">
      <c r="B453" s="237"/>
      <c r="C453" s="238"/>
      <c r="D453" s="200" t="s">
        <v>152</v>
      </c>
      <c r="E453" s="239" t="s">
        <v>1</v>
      </c>
      <c r="F453" s="240" t="s">
        <v>174</v>
      </c>
      <c r="G453" s="238"/>
      <c r="H453" s="241">
        <v>54.941000000000003</v>
      </c>
      <c r="I453" s="242"/>
      <c r="J453" s="238"/>
      <c r="K453" s="238"/>
      <c r="L453" s="243"/>
      <c r="M453" s="244"/>
      <c r="N453" s="245"/>
      <c r="O453" s="245"/>
      <c r="P453" s="245"/>
      <c r="Q453" s="245"/>
      <c r="R453" s="245"/>
      <c r="S453" s="245"/>
      <c r="T453" s="246"/>
      <c r="AT453" s="247" t="s">
        <v>152</v>
      </c>
      <c r="AU453" s="247" t="s">
        <v>87</v>
      </c>
      <c r="AV453" s="16" t="s">
        <v>148</v>
      </c>
      <c r="AW453" s="16" t="s">
        <v>34</v>
      </c>
      <c r="AX453" s="16" t="s">
        <v>85</v>
      </c>
      <c r="AY453" s="247" t="s">
        <v>141</v>
      </c>
    </row>
    <row r="454" spans="1:65" s="2" customFormat="1" ht="24.2" customHeight="1">
      <c r="A454" s="35"/>
      <c r="B454" s="36"/>
      <c r="C454" s="187" t="s">
        <v>614</v>
      </c>
      <c r="D454" s="187" t="s">
        <v>143</v>
      </c>
      <c r="E454" s="188" t="s">
        <v>1069</v>
      </c>
      <c r="F454" s="189" t="s">
        <v>1070</v>
      </c>
      <c r="G454" s="190" t="s">
        <v>146</v>
      </c>
      <c r="H454" s="191">
        <v>297</v>
      </c>
      <c r="I454" s="192"/>
      <c r="J454" s="193">
        <f>ROUND(I454*H454,2)</f>
        <v>0</v>
      </c>
      <c r="K454" s="189" t="s">
        <v>147</v>
      </c>
      <c r="L454" s="40"/>
      <c r="M454" s="194" t="s">
        <v>1</v>
      </c>
      <c r="N454" s="195" t="s">
        <v>42</v>
      </c>
      <c r="O454" s="72"/>
      <c r="P454" s="196">
        <f>O454*H454</f>
        <v>0</v>
      </c>
      <c r="Q454" s="196">
        <v>0</v>
      </c>
      <c r="R454" s="196">
        <f>Q454*H454</f>
        <v>0</v>
      </c>
      <c r="S454" s="196">
        <v>0</v>
      </c>
      <c r="T454" s="197">
        <f>S454*H454</f>
        <v>0</v>
      </c>
      <c r="U454" s="35"/>
      <c r="V454" s="35"/>
      <c r="W454" s="35"/>
      <c r="X454" s="35"/>
      <c r="Y454" s="35"/>
      <c r="Z454" s="35"/>
      <c r="AA454" s="35"/>
      <c r="AB454" s="35"/>
      <c r="AC454" s="35"/>
      <c r="AD454" s="35"/>
      <c r="AE454" s="35"/>
      <c r="AR454" s="198" t="s">
        <v>270</v>
      </c>
      <c r="AT454" s="198" t="s">
        <v>143</v>
      </c>
      <c r="AU454" s="198" t="s">
        <v>87</v>
      </c>
      <c r="AY454" s="18" t="s">
        <v>141</v>
      </c>
      <c r="BE454" s="199">
        <f>IF(N454="základní",J454,0)</f>
        <v>0</v>
      </c>
      <c r="BF454" s="199">
        <f>IF(N454="snížená",J454,0)</f>
        <v>0</v>
      </c>
      <c r="BG454" s="199">
        <f>IF(N454="zákl. přenesená",J454,0)</f>
        <v>0</v>
      </c>
      <c r="BH454" s="199">
        <f>IF(N454="sníž. přenesená",J454,0)</f>
        <v>0</v>
      </c>
      <c r="BI454" s="199">
        <f>IF(N454="nulová",J454,0)</f>
        <v>0</v>
      </c>
      <c r="BJ454" s="18" t="s">
        <v>85</v>
      </c>
      <c r="BK454" s="199">
        <f>ROUND(I454*H454,2)</f>
        <v>0</v>
      </c>
      <c r="BL454" s="18" t="s">
        <v>270</v>
      </c>
      <c r="BM454" s="198" t="s">
        <v>1071</v>
      </c>
    </row>
    <row r="455" spans="1:65" s="2" customFormat="1" ht="19.5">
      <c r="A455" s="35"/>
      <c r="B455" s="36"/>
      <c r="C455" s="37"/>
      <c r="D455" s="200" t="s">
        <v>150</v>
      </c>
      <c r="E455" s="37"/>
      <c r="F455" s="201" t="s">
        <v>1072</v>
      </c>
      <c r="G455" s="37"/>
      <c r="H455" s="37"/>
      <c r="I455" s="202"/>
      <c r="J455" s="37"/>
      <c r="K455" s="37"/>
      <c r="L455" s="40"/>
      <c r="M455" s="203"/>
      <c r="N455" s="204"/>
      <c r="O455" s="72"/>
      <c r="P455" s="72"/>
      <c r="Q455" s="72"/>
      <c r="R455" s="72"/>
      <c r="S455" s="72"/>
      <c r="T455" s="73"/>
      <c r="U455" s="35"/>
      <c r="V455" s="35"/>
      <c r="W455" s="35"/>
      <c r="X455" s="35"/>
      <c r="Y455" s="35"/>
      <c r="Z455" s="35"/>
      <c r="AA455" s="35"/>
      <c r="AB455" s="35"/>
      <c r="AC455" s="35"/>
      <c r="AD455" s="35"/>
      <c r="AE455" s="35"/>
      <c r="AT455" s="18" t="s">
        <v>150</v>
      </c>
      <c r="AU455" s="18" t="s">
        <v>87</v>
      </c>
    </row>
    <row r="456" spans="1:65" s="13" customFormat="1" ht="11.25">
      <c r="B456" s="205"/>
      <c r="C456" s="206"/>
      <c r="D456" s="200" t="s">
        <v>152</v>
      </c>
      <c r="E456" s="207" t="s">
        <v>1</v>
      </c>
      <c r="F456" s="208" t="s">
        <v>673</v>
      </c>
      <c r="G456" s="206"/>
      <c r="H456" s="207" t="s">
        <v>1</v>
      </c>
      <c r="I456" s="209"/>
      <c r="J456" s="206"/>
      <c r="K456" s="206"/>
      <c r="L456" s="210"/>
      <c r="M456" s="211"/>
      <c r="N456" s="212"/>
      <c r="O456" s="212"/>
      <c r="P456" s="212"/>
      <c r="Q456" s="212"/>
      <c r="R456" s="212"/>
      <c r="S456" s="212"/>
      <c r="T456" s="213"/>
      <c r="AT456" s="214" t="s">
        <v>152</v>
      </c>
      <c r="AU456" s="214" t="s">
        <v>87</v>
      </c>
      <c r="AV456" s="13" t="s">
        <v>85</v>
      </c>
      <c r="AW456" s="13" t="s">
        <v>34</v>
      </c>
      <c r="AX456" s="13" t="s">
        <v>77</v>
      </c>
      <c r="AY456" s="214" t="s">
        <v>141</v>
      </c>
    </row>
    <row r="457" spans="1:65" s="13" customFormat="1" ht="11.25">
      <c r="B457" s="205"/>
      <c r="C457" s="206"/>
      <c r="D457" s="200" t="s">
        <v>152</v>
      </c>
      <c r="E457" s="207" t="s">
        <v>1</v>
      </c>
      <c r="F457" s="208" t="s">
        <v>1026</v>
      </c>
      <c r="G457" s="206"/>
      <c r="H457" s="207" t="s">
        <v>1</v>
      </c>
      <c r="I457" s="209"/>
      <c r="J457" s="206"/>
      <c r="K457" s="206"/>
      <c r="L457" s="210"/>
      <c r="M457" s="211"/>
      <c r="N457" s="212"/>
      <c r="O457" s="212"/>
      <c r="P457" s="212"/>
      <c r="Q457" s="212"/>
      <c r="R457" s="212"/>
      <c r="S457" s="212"/>
      <c r="T457" s="213"/>
      <c r="AT457" s="214" t="s">
        <v>152</v>
      </c>
      <c r="AU457" s="214" t="s">
        <v>87</v>
      </c>
      <c r="AV457" s="13" t="s">
        <v>85</v>
      </c>
      <c r="AW457" s="13" t="s">
        <v>34</v>
      </c>
      <c r="AX457" s="13" t="s">
        <v>77</v>
      </c>
      <c r="AY457" s="214" t="s">
        <v>141</v>
      </c>
    </row>
    <row r="458" spans="1:65" s="14" customFormat="1" ht="11.25">
      <c r="B458" s="215"/>
      <c r="C458" s="216"/>
      <c r="D458" s="200" t="s">
        <v>152</v>
      </c>
      <c r="E458" s="217" t="s">
        <v>1</v>
      </c>
      <c r="F458" s="218" t="s">
        <v>1027</v>
      </c>
      <c r="G458" s="216"/>
      <c r="H458" s="219">
        <v>165</v>
      </c>
      <c r="I458" s="220"/>
      <c r="J458" s="216"/>
      <c r="K458" s="216"/>
      <c r="L458" s="221"/>
      <c r="M458" s="222"/>
      <c r="N458" s="223"/>
      <c r="O458" s="223"/>
      <c r="P458" s="223"/>
      <c r="Q458" s="223"/>
      <c r="R458" s="223"/>
      <c r="S458" s="223"/>
      <c r="T458" s="224"/>
      <c r="AT458" s="225" t="s">
        <v>152</v>
      </c>
      <c r="AU458" s="225" t="s">
        <v>87</v>
      </c>
      <c r="AV458" s="14" t="s">
        <v>87</v>
      </c>
      <c r="AW458" s="14" t="s">
        <v>34</v>
      </c>
      <c r="AX458" s="14" t="s">
        <v>77</v>
      </c>
      <c r="AY458" s="225" t="s">
        <v>141</v>
      </c>
    </row>
    <row r="459" spans="1:65" s="13" customFormat="1" ht="11.25">
      <c r="B459" s="205"/>
      <c r="C459" s="206"/>
      <c r="D459" s="200" t="s">
        <v>152</v>
      </c>
      <c r="E459" s="207" t="s">
        <v>1</v>
      </c>
      <c r="F459" s="208" t="s">
        <v>1028</v>
      </c>
      <c r="G459" s="206"/>
      <c r="H459" s="207" t="s">
        <v>1</v>
      </c>
      <c r="I459" s="209"/>
      <c r="J459" s="206"/>
      <c r="K459" s="206"/>
      <c r="L459" s="210"/>
      <c r="M459" s="211"/>
      <c r="N459" s="212"/>
      <c r="O459" s="212"/>
      <c r="P459" s="212"/>
      <c r="Q459" s="212"/>
      <c r="R459" s="212"/>
      <c r="S459" s="212"/>
      <c r="T459" s="213"/>
      <c r="AT459" s="214" t="s">
        <v>152</v>
      </c>
      <c r="AU459" s="214" t="s">
        <v>87</v>
      </c>
      <c r="AV459" s="13" t="s">
        <v>85</v>
      </c>
      <c r="AW459" s="13" t="s">
        <v>34</v>
      </c>
      <c r="AX459" s="13" t="s">
        <v>77</v>
      </c>
      <c r="AY459" s="214" t="s">
        <v>141</v>
      </c>
    </row>
    <row r="460" spans="1:65" s="14" customFormat="1" ht="11.25">
      <c r="B460" s="215"/>
      <c r="C460" s="216"/>
      <c r="D460" s="200" t="s">
        <v>152</v>
      </c>
      <c r="E460" s="217" t="s">
        <v>1</v>
      </c>
      <c r="F460" s="218" t="s">
        <v>1029</v>
      </c>
      <c r="G460" s="216"/>
      <c r="H460" s="219">
        <v>132</v>
      </c>
      <c r="I460" s="220"/>
      <c r="J460" s="216"/>
      <c r="K460" s="216"/>
      <c r="L460" s="221"/>
      <c r="M460" s="222"/>
      <c r="N460" s="223"/>
      <c r="O460" s="223"/>
      <c r="P460" s="223"/>
      <c r="Q460" s="223"/>
      <c r="R460" s="223"/>
      <c r="S460" s="223"/>
      <c r="T460" s="224"/>
      <c r="AT460" s="225" t="s">
        <v>152</v>
      </c>
      <c r="AU460" s="225" t="s">
        <v>87</v>
      </c>
      <c r="AV460" s="14" t="s">
        <v>87</v>
      </c>
      <c r="AW460" s="14" t="s">
        <v>34</v>
      </c>
      <c r="AX460" s="14" t="s">
        <v>77</v>
      </c>
      <c r="AY460" s="225" t="s">
        <v>141</v>
      </c>
    </row>
    <row r="461" spans="1:65" s="16" customFormat="1" ht="11.25">
      <c r="B461" s="237"/>
      <c r="C461" s="238"/>
      <c r="D461" s="200" t="s">
        <v>152</v>
      </c>
      <c r="E461" s="239" t="s">
        <v>1</v>
      </c>
      <c r="F461" s="240" t="s">
        <v>174</v>
      </c>
      <c r="G461" s="238"/>
      <c r="H461" s="241">
        <v>297</v>
      </c>
      <c r="I461" s="242"/>
      <c r="J461" s="238"/>
      <c r="K461" s="238"/>
      <c r="L461" s="243"/>
      <c r="M461" s="244"/>
      <c r="N461" s="245"/>
      <c r="O461" s="245"/>
      <c r="P461" s="245"/>
      <c r="Q461" s="245"/>
      <c r="R461" s="245"/>
      <c r="S461" s="245"/>
      <c r="T461" s="246"/>
      <c r="AT461" s="247" t="s">
        <v>152</v>
      </c>
      <c r="AU461" s="247" t="s">
        <v>87</v>
      </c>
      <c r="AV461" s="16" t="s">
        <v>148</v>
      </c>
      <c r="AW461" s="16" t="s">
        <v>34</v>
      </c>
      <c r="AX461" s="16" t="s">
        <v>85</v>
      </c>
      <c r="AY461" s="247" t="s">
        <v>141</v>
      </c>
    </row>
    <row r="462" spans="1:65" s="2" customFormat="1" ht="21.75" customHeight="1">
      <c r="A462" s="35"/>
      <c r="B462" s="36"/>
      <c r="C462" s="248" t="s">
        <v>619</v>
      </c>
      <c r="D462" s="248" t="s">
        <v>248</v>
      </c>
      <c r="E462" s="249" t="s">
        <v>1073</v>
      </c>
      <c r="F462" s="250" t="s">
        <v>1074</v>
      </c>
      <c r="G462" s="251" t="s">
        <v>146</v>
      </c>
      <c r="H462" s="252">
        <v>341.55</v>
      </c>
      <c r="I462" s="253"/>
      <c r="J462" s="254">
        <f>ROUND(I462*H462,2)</f>
        <v>0</v>
      </c>
      <c r="K462" s="250" t="s">
        <v>222</v>
      </c>
      <c r="L462" s="255"/>
      <c r="M462" s="256" t="s">
        <v>1</v>
      </c>
      <c r="N462" s="257" t="s">
        <v>42</v>
      </c>
      <c r="O462" s="72"/>
      <c r="P462" s="196">
        <f>O462*H462</f>
        <v>0</v>
      </c>
      <c r="Q462" s="196">
        <v>0</v>
      </c>
      <c r="R462" s="196">
        <f>Q462*H462</f>
        <v>0</v>
      </c>
      <c r="S462" s="196">
        <v>0</v>
      </c>
      <c r="T462" s="197">
        <f>S462*H462</f>
        <v>0</v>
      </c>
      <c r="U462" s="35"/>
      <c r="V462" s="35"/>
      <c r="W462" s="35"/>
      <c r="X462" s="35"/>
      <c r="Y462" s="35"/>
      <c r="Z462" s="35"/>
      <c r="AA462" s="35"/>
      <c r="AB462" s="35"/>
      <c r="AC462" s="35"/>
      <c r="AD462" s="35"/>
      <c r="AE462" s="35"/>
      <c r="AR462" s="198" t="s">
        <v>361</v>
      </c>
      <c r="AT462" s="198" t="s">
        <v>248</v>
      </c>
      <c r="AU462" s="198" t="s">
        <v>87</v>
      </c>
      <c r="AY462" s="18" t="s">
        <v>141</v>
      </c>
      <c r="BE462" s="199">
        <f>IF(N462="základní",J462,0)</f>
        <v>0</v>
      </c>
      <c r="BF462" s="199">
        <f>IF(N462="snížená",J462,0)</f>
        <v>0</v>
      </c>
      <c r="BG462" s="199">
        <f>IF(N462="zákl. přenesená",J462,0)</f>
        <v>0</v>
      </c>
      <c r="BH462" s="199">
        <f>IF(N462="sníž. přenesená",J462,0)</f>
        <v>0</v>
      </c>
      <c r="BI462" s="199">
        <f>IF(N462="nulová",J462,0)</f>
        <v>0</v>
      </c>
      <c r="BJ462" s="18" t="s">
        <v>85</v>
      </c>
      <c r="BK462" s="199">
        <f>ROUND(I462*H462,2)</f>
        <v>0</v>
      </c>
      <c r="BL462" s="18" t="s">
        <v>270</v>
      </c>
      <c r="BM462" s="198" t="s">
        <v>1075</v>
      </c>
    </row>
    <row r="463" spans="1:65" s="2" customFormat="1" ht="11.25">
      <c r="A463" s="35"/>
      <c r="B463" s="36"/>
      <c r="C463" s="37"/>
      <c r="D463" s="200" t="s">
        <v>150</v>
      </c>
      <c r="E463" s="37"/>
      <c r="F463" s="201" t="s">
        <v>1076</v>
      </c>
      <c r="G463" s="37"/>
      <c r="H463" s="37"/>
      <c r="I463" s="202"/>
      <c r="J463" s="37"/>
      <c r="K463" s="37"/>
      <c r="L463" s="40"/>
      <c r="M463" s="203"/>
      <c r="N463" s="204"/>
      <c r="O463" s="72"/>
      <c r="P463" s="72"/>
      <c r="Q463" s="72"/>
      <c r="R463" s="72"/>
      <c r="S463" s="72"/>
      <c r="T463" s="73"/>
      <c r="U463" s="35"/>
      <c r="V463" s="35"/>
      <c r="W463" s="35"/>
      <c r="X463" s="35"/>
      <c r="Y463" s="35"/>
      <c r="Z463" s="35"/>
      <c r="AA463" s="35"/>
      <c r="AB463" s="35"/>
      <c r="AC463" s="35"/>
      <c r="AD463" s="35"/>
      <c r="AE463" s="35"/>
      <c r="AT463" s="18" t="s">
        <v>150</v>
      </c>
      <c r="AU463" s="18" t="s">
        <v>87</v>
      </c>
    </row>
    <row r="464" spans="1:65" s="14" customFormat="1" ht="11.25">
      <c r="B464" s="215"/>
      <c r="C464" s="216"/>
      <c r="D464" s="200" t="s">
        <v>152</v>
      </c>
      <c r="E464" s="217" t="s">
        <v>1</v>
      </c>
      <c r="F464" s="218" t="s">
        <v>1042</v>
      </c>
      <c r="G464" s="216"/>
      <c r="H464" s="219">
        <v>341.55</v>
      </c>
      <c r="I464" s="220"/>
      <c r="J464" s="216"/>
      <c r="K464" s="216"/>
      <c r="L464" s="221"/>
      <c r="M464" s="222"/>
      <c r="N464" s="223"/>
      <c r="O464" s="223"/>
      <c r="P464" s="223"/>
      <c r="Q464" s="223"/>
      <c r="R464" s="223"/>
      <c r="S464" s="223"/>
      <c r="T464" s="224"/>
      <c r="AT464" s="225" t="s">
        <v>152</v>
      </c>
      <c r="AU464" s="225" t="s">
        <v>87</v>
      </c>
      <c r="AV464" s="14" t="s">
        <v>87</v>
      </c>
      <c r="AW464" s="14" t="s">
        <v>34</v>
      </c>
      <c r="AX464" s="14" t="s">
        <v>77</v>
      </c>
      <c r="AY464" s="225" t="s">
        <v>141</v>
      </c>
    </row>
    <row r="465" spans="1:65" s="16" customFormat="1" ht="11.25">
      <c r="B465" s="237"/>
      <c r="C465" s="238"/>
      <c r="D465" s="200" t="s">
        <v>152</v>
      </c>
      <c r="E465" s="239" t="s">
        <v>1</v>
      </c>
      <c r="F465" s="240" t="s">
        <v>174</v>
      </c>
      <c r="G465" s="238"/>
      <c r="H465" s="241">
        <v>341.55</v>
      </c>
      <c r="I465" s="242"/>
      <c r="J465" s="238"/>
      <c r="K465" s="238"/>
      <c r="L465" s="243"/>
      <c r="M465" s="244"/>
      <c r="N465" s="245"/>
      <c r="O465" s="245"/>
      <c r="P465" s="245"/>
      <c r="Q465" s="245"/>
      <c r="R465" s="245"/>
      <c r="S465" s="245"/>
      <c r="T465" s="246"/>
      <c r="AT465" s="247" t="s">
        <v>152</v>
      </c>
      <c r="AU465" s="247" t="s">
        <v>87</v>
      </c>
      <c r="AV465" s="16" t="s">
        <v>148</v>
      </c>
      <c r="AW465" s="16" t="s">
        <v>34</v>
      </c>
      <c r="AX465" s="16" t="s">
        <v>85</v>
      </c>
      <c r="AY465" s="247" t="s">
        <v>141</v>
      </c>
    </row>
    <row r="466" spans="1:65" s="2" customFormat="1" ht="21.75" customHeight="1">
      <c r="A466" s="35"/>
      <c r="B466" s="36"/>
      <c r="C466" s="187" t="s">
        <v>624</v>
      </c>
      <c r="D466" s="187" t="s">
        <v>143</v>
      </c>
      <c r="E466" s="188" t="s">
        <v>1077</v>
      </c>
      <c r="F466" s="189" t="s">
        <v>1078</v>
      </c>
      <c r="G466" s="190" t="s">
        <v>540</v>
      </c>
      <c r="H466" s="191">
        <v>12</v>
      </c>
      <c r="I466" s="192"/>
      <c r="J466" s="193">
        <f>ROUND(I466*H466,2)</f>
        <v>0</v>
      </c>
      <c r="K466" s="189" t="s">
        <v>222</v>
      </c>
      <c r="L466" s="40"/>
      <c r="M466" s="194" t="s">
        <v>1</v>
      </c>
      <c r="N466" s="195" t="s">
        <v>42</v>
      </c>
      <c r="O466" s="72"/>
      <c r="P466" s="196">
        <f>O466*H466</f>
        <v>0</v>
      </c>
      <c r="Q466" s="196">
        <v>0</v>
      </c>
      <c r="R466" s="196">
        <f>Q466*H466</f>
        <v>0</v>
      </c>
      <c r="S466" s="196">
        <v>0</v>
      </c>
      <c r="T466" s="197">
        <f>S466*H466</f>
        <v>0</v>
      </c>
      <c r="U466" s="35"/>
      <c r="V466" s="35"/>
      <c r="W466" s="35"/>
      <c r="X466" s="35"/>
      <c r="Y466" s="35"/>
      <c r="Z466" s="35"/>
      <c r="AA466" s="35"/>
      <c r="AB466" s="35"/>
      <c r="AC466" s="35"/>
      <c r="AD466" s="35"/>
      <c r="AE466" s="35"/>
      <c r="AR466" s="198" t="s">
        <v>270</v>
      </c>
      <c r="AT466" s="198" t="s">
        <v>143</v>
      </c>
      <c r="AU466" s="198" t="s">
        <v>87</v>
      </c>
      <c r="AY466" s="18" t="s">
        <v>141</v>
      </c>
      <c r="BE466" s="199">
        <f>IF(N466="základní",J466,0)</f>
        <v>0</v>
      </c>
      <c r="BF466" s="199">
        <f>IF(N466="snížená",J466,0)</f>
        <v>0</v>
      </c>
      <c r="BG466" s="199">
        <f>IF(N466="zákl. přenesená",J466,0)</f>
        <v>0</v>
      </c>
      <c r="BH466" s="199">
        <f>IF(N466="sníž. přenesená",J466,0)</f>
        <v>0</v>
      </c>
      <c r="BI466" s="199">
        <f>IF(N466="nulová",J466,0)</f>
        <v>0</v>
      </c>
      <c r="BJ466" s="18" t="s">
        <v>85</v>
      </c>
      <c r="BK466" s="199">
        <f>ROUND(I466*H466,2)</f>
        <v>0</v>
      </c>
      <c r="BL466" s="18" t="s">
        <v>270</v>
      </c>
      <c r="BM466" s="198" t="s">
        <v>1079</v>
      </c>
    </row>
    <row r="467" spans="1:65" s="2" customFormat="1" ht="11.25">
      <c r="A467" s="35"/>
      <c r="B467" s="36"/>
      <c r="C467" s="37"/>
      <c r="D467" s="200" t="s">
        <v>150</v>
      </c>
      <c r="E467" s="37"/>
      <c r="F467" s="201" t="s">
        <v>1078</v>
      </c>
      <c r="G467" s="37"/>
      <c r="H467" s="37"/>
      <c r="I467" s="202"/>
      <c r="J467" s="37"/>
      <c r="K467" s="37"/>
      <c r="L467" s="40"/>
      <c r="M467" s="203"/>
      <c r="N467" s="204"/>
      <c r="O467" s="72"/>
      <c r="P467" s="72"/>
      <c r="Q467" s="72"/>
      <c r="R467" s="72"/>
      <c r="S467" s="72"/>
      <c r="T467" s="73"/>
      <c r="U467" s="35"/>
      <c r="V467" s="35"/>
      <c r="W467" s="35"/>
      <c r="X467" s="35"/>
      <c r="Y467" s="35"/>
      <c r="Z467" s="35"/>
      <c r="AA467" s="35"/>
      <c r="AB467" s="35"/>
      <c r="AC467" s="35"/>
      <c r="AD467" s="35"/>
      <c r="AE467" s="35"/>
      <c r="AT467" s="18" t="s">
        <v>150</v>
      </c>
      <c r="AU467" s="18" t="s">
        <v>87</v>
      </c>
    </row>
    <row r="468" spans="1:65" s="13" customFormat="1" ht="11.25">
      <c r="B468" s="205"/>
      <c r="C468" s="206"/>
      <c r="D468" s="200" t="s">
        <v>152</v>
      </c>
      <c r="E468" s="207" t="s">
        <v>1</v>
      </c>
      <c r="F468" s="208" t="s">
        <v>673</v>
      </c>
      <c r="G468" s="206"/>
      <c r="H468" s="207" t="s">
        <v>1</v>
      </c>
      <c r="I468" s="209"/>
      <c r="J468" s="206"/>
      <c r="K468" s="206"/>
      <c r="L468" s="210"/>
      <c r="M468" s="211"/>
      <c r="N468" s="212"/>
      <c r="O468" s="212"/>
      <c r="P468" s="212"/>
      <c r="Q468" s="212"/>
      <c r="R468" s="212"/>
      <c r="S468" s="212"/>
      <c r="T468" s="213"/>
      <c r="AT468" s="214" t="s">
        <v>152</v>
      </c>
      <c r="AU468" s="214" t="s">
        <v>87</v>
      </c>
      <c r="AV468" s="13" t="s">
        <v>85</v>
      </c>
      <c r="AW468" s="13" t="s">
        <v>34</v>
      </c>
      <c r="AX468" s="13" t="s">
        <v>77</v>
      </c>
      <c r="AY468" s="214" t="s">
        <v>141</v>
      </c>
    </row>
    <row r="469" spans="1:65" s="14" customFormat="1" ht="11.25">
      <c r="B469" s="215"/>
      <c r="C469" s="216"/>
      <c r="D469" s="200" t="s">
        <v>152</v>
      </c>
      <c r="E469" s="217" t="s">
        <v>1</v>
      </c>
      <c r="F469" s="218" t="s">
        <v>247</v>
      </c>
      <c r="G469" s="216"/>
      <c r="H469" s="219">
        <v>12</v>
      </c>
      <c r="I469" s="220"/>
      <c r="J469" s="216"/>
      <c r="K469" s="216"/>
      <c r="L469" s="221"/>
      <c r="M469" s="222"/>
      <c r="N469" s="223"/>
      <c r="O469" s="223"/>
      <c r="P469" s="223"/>
      <c r="Q469" s="223"/>
      <c r="R469" s="223"/>
      <c r="S469" s="223"/>
      <c r="T469" s="224"/>
      <c r="AT469" s="225" t="s">
        <v>152</v>
      </c>
      <c r="AU469" s="225" t="s">
        <v>87</v>
      </c>
      <c r="AV469" s="14" t="s">
        <v>87</v>
      </c>
      <c r="AW469" s="14" t="s">
        <v>34</v>
      </c>
      <c r="AX469" s="14" t="s">
        <v>77</v>
      </c>
      <c r="AY469" s="225" t="s">
        <v>141</v>
      </c>
    </row>
    <row r="470" spans="1:65" s="16" customFormat="1" ht="11.25">
      <c r="B470" s="237"/>
      <c r="C470" s="238"/>
      <c r="D470" s="200" t="s">
        <v>152</v>
      </c>
      <c r="E470" s="239" t="s">
        <v>1</v>
      </c>
      <c r="F470" s="240" t="s">
        <v>174</v>
      </c>
      <c r="G470" s="238"/>
      <c r="H470" s="241">
        <v>12</v>
      </c>
      <c r="I470" s="242"/>
      <c r="J470" s="238"/>
      <c r="K470" s="238"/>
      <c r="L470" s="243"/>
      <c r="M470" s="244"/>
      <c r="N470" s="245"/>
      <c r="O470" s="245"/>
      <c r="P470" s="245"/>
      <c r="Q470" s="245"/>
      <c r="R470" s="245"/>
      <c r="S470" s="245"/>
      <c r="T470" s="246"/>
      <c r="AT470" s="247" t="s">
        <v>152</v>
      </c>
      <c r="AU470" s="247" t="s">
        <v>87</v>
      </c>
      <c r="AV470" s="16" t="s">
        <v>148</v>
      </c>
      <c r="AW470" s="16" t="s">
        <v>34</v>
      </c>
      <c r="AX470" s="16" t="s">
        <v>85</v>
      </c>
      <c r="AY470" s="247" t="s">
        <v>141</v>
      </c>
    </row>
    <row r="471" spans="1:65" s="2" customFormat="1" ht="24.2" customHeight="1">
      <c r="A471" s="35"/>
      <c r="B471" s="36"/>
      <c r="C471" s="187" t="s">
        <v>629</v>
      </c>
      <c r="D471" s="187" t="s">
        <v>143</v>
      </c>
      <c r="E471" s="188" t="s">
        <v>1080</v>
      </c>
      <c r="F471" s="189" t="s">
        <v>1081</v>
      </c>
      <c r="G471" s="190" t="s">
        <v>724</v>
      </c>
      <c r="H471" s="258"/>
      <c r="I471" s="192"/>
      <c r="J471" s="193">
        <f>ROUND(I471*H471,2)</f>
        <v>0</v>
      </c>
      <c r="K471" s="189" t="s">
        <v>147</v>
      </c>
      <c r="L471" s="40"/>
      <c r="M471" s="194" t="s">
        <v>1</v>
      </c>
      <c r="N471" s="195" t="s">
        <v>42</v>
      </c>
      <c r="O471" s="72"/>
      <c r="P471" s="196">
        <f>O471*H471</f>
        <v>0</v>
      </c>
      <c r="Q471" s="196">
        <v>0</v>
      </c>
      <c r="R471" s="196">
        <f>Q471*H471</f>
        <v>0</v>
      </c>
      <c r="S471" s="196">
        <v>0</v>
      </c>
      <c r="T471" s="197">
        <f>S471*H471</f>
        <v>0</v>
      </c>
      <c r="U471" s="35"/>
      <c r="V471" s="35"/>
      <c r="W471" s="35"/>
      <c r="X471" s="35"/>
      <c r="Y471" s="35"/>
      <c r="Z471" s="35"/>
      <c r="AA471" s="35"/>
      <c r="AB471" s="35"/>
      <c r="AC471" s="35"/>
      <c r="AD471" s="35"/>
      <c r="AE471" s="35"/>
      <c r="AR471" s="198" t="s">
        <v>270</v>
      </c>
      <c r="AT471" s="198" t="s">
        <v>143</v>
      </c>
      <c r="AU471" s="198" t="s">
        <v>87</v>
      </c>
      <c r="AY471" s="18" t="s">
        <v>141</v>
      </c>
      <c r="BE471" s="199">
        <f>IF(N471="základní",J471,0)</f>
        <v>0</v>
      </c>
      <c r="BF471" s="199">
        <f>IF(N471="snížená",J471,0)</f>
        <v>0</v>
      </c>
      <c r="BG471" s="199">
        <f>IF(N471="zákl. přenesená",J471,0)</f>
        <v>0</v>
      </c>
      <c r="BH471" s="199">
        <f>IF(N471="sníž. přenesená",J471,0)</f>
        <v>0</v>
      </c>
      <c r="BI471" s="199">
        <f>IF(N471="nulová",J471,0)</f>
        <v>0</v>
      </c>
      <c r="BJ471" s="18" t="s">
        <v>85</v>
      </c>
      <c r="BK471" s="199">
        <f>ROUND(I471*H471,2)</f>
        <v>0</v>
      </c>
      <c r="BL471" s="18" t="s">
        <v>270</v>
      </c>
      <c r="BM471" s="198" t="s">
        <v>1082</v>
      </c>
    </row>
    <row r="472" spans="1:65" s="2" customFormat="1" ht="29.25">
      <c r="A472" s="35"/>
      <c r="B472" s="36"/>
      <c r="C472" s="37"/>
      <c r="D472" s="200" t="s">
        <v>150</v>
      </c>
      <c r="E472" s="37"/>
      <c r="F472" s="201" t="s">
        <v>1083</v>
      </c>
      <c r="G472" s="37"/>
      <c r="H472" s="37"/>
      <c r="I472" s="202"/>
      <c r="J472" s="37"/>
      <c r="K472" s="37"/>
      <c r="L472" s="40"/>
      <c r="M472" s="203"/>
      <c r="N472" s="204"/>
      <c r="O472" s="72"/>
      <c r="P472" s="72"/>
      <c r="Q472" s="72"/>
      <c r="R472" s="72"/>
      <c r="S472" s="72"/>
      <c r="T472" s="73"/>
      <c r="U472" s="35"/>
      <c r="V472" s="35"/>
      <c r="W472" s="35"/>
      <c r="X472" s="35"/>
      <c r="Y472" s="35"/>
      <c r="Z472" s="35"/>
      <c r="AA472" s="35"/>
      <c r="AB472" s="35"/>
      <c r="AC472" s="35"/>
      <c r="AD472" s="35"/>
      <c r="AE472" s="35"/>
      <c r="AT472" s="18" t="s">
        <v>150</v>
      </c>
      <c r="AU472" s="18" t="s">
        <v>87</v>
      </c>
    </row>
    <row r="473" spans="1:65" s="12" customFormat="1" ht="22.9" customHeight="1">
      <c r="B473" s="171"/>
      <c r="C473" s="172"/>
      <c r="D473" s="173" t="s">
        <v>76</v>
      </c>
      <c r="E473" s="185" t="s">
        <v>697</v>
      </c>
      <c r="F473" s="185" t="s">
        <v>698</v>
      </c>
      <c r="G473" s="172"/>
      <c r="H473" s="172"/>
      <c r="I473" s="175"/>
      <c r="J473" s="186">
        <f>BK473</f>
        <v>0</v>
      </c>
      <c r="K473" s="172"/>
      <c r="L473" s="177"/>
      <c r="M473" s="178"/>
      <c r="N473" s="179"/>
      <c r="O473" s="179"/>
      <c r="P473" s="180">
        <f>SUM(P474:P577)</f>
        <v>0</v>
      </c>
      <c r="Q473" s="179"/>
      <c r="R473" s="180">
        <f>SUM(R474:R577)</f>
        <v>2.4457611799999999</v>
      </c>
      <c r="S473" s="179"/>
      <c r="T473" s="181">
        <f>SUM(T474:T577)</f>
        <v>0</v>
      </c>
      <c r="AR473" s="182" t="s">
        <v>87</v>
      </c>
      <c r="AT473" s="183" t="s">
        <v>76</v>
      </c>
      <c r="AU473" s="183" t="s">
        <v>85</v>
      </c>
      <c r="AY473" s="182" t="s">
        <v>141</v>
      </c>
      <c r="BK473" s="184">
        <f>SUM(BK474:BK577)</f>
        <v>0</v>
      </c>
    </row>
    <row r="474" spans="1:65" s="2" customFormat="1" ht="37.9" customHeight="1">
      <c r="A474" s="35"/>
      <c r="B474" s="36"/>
      <c r="C474" s="187" t="s">
        <v>634</v>
      </c>
      <c r="D474" s="187" t="s">
        <v>143</v>
      </c>
      <c r="E474" s="188" t="s">
        <v>1084</v>
      </c>
      <c r="F474" s="189" t="s">
        <v>1085</v>
      </c>
      <c r="G474" s="190" t="s">
        <v>146</v>
      </c>
      <c r="H474" s="191">
        <v>41.043999999999997</v>
      </c>
      <c r="I474" s="192"/>
      <c r="J474" s="193">
        <f>ROUND(I474*H474,2)</f>
        <v>0</v>
      </c>
      <c r="K474" s="189" t="s">
        <v>147</v>
      </c>
      <c r="L474" s="40"/>
      <c r="M474" s="194" t="s">
        <v>1</v>
      </c>
      <c r="N474" s="195" t="s">
        <v>42</v>
      </c>
      <c r="O474" s="72"/>
      <c r="P474" s="196">
        <f>O474*H474</f>
        <v>0</v>
      </c>
      <c r="Q474" s="196">
        <v>6.0299999999999998E-3</v>
      </c>
      <c r="R474" s="196">
        <f>Q474*H474</f>
        <v>0.24749531999999996</v>
      </c>
      <c r="S474" s="196">
        <v>0</v>
      </c>
      <c r="T474" s="197">
        <f>S474*H474</f>
        <v>0</v>
      </c>
      <c r="U474" s="35"/>
      <c r="V474" s="35"/>
      <c r="W474" s="35"/>
      <c r="X474" s="35"/>
      <c r="Y474" s="35"/>
      <c r="Z474" s="35"/>
      <c r="AA474" s="35"/>
      <c r="AB474" s="35"/>
      <c r="AC474" s="35"/>
      <c r="AD474" s="35"/>
      <c r="AE474" s="35"/>
      <c r="AR474" s="198" t="s">
        <v>270</v>
      </c>
      <c r="AT474" s="198" t="s">
        <v>143</v>
      </c>
      <c r="AU474" s="198" t="s">
        <v>87</v>
      </c>
      <c r="AY474" s="18" t="s">
        <v>141</v>
      </c>
      <c r="BE474" s="199">
        <f>IF(N474="základní",J474,0)</f>
        <v>0</v>
      </c>
      <c r="BF474" s="199">
        <f>IF(N474="snížená",J474,0)</f>
        <v>0</v>
      </c>
      <c r="BG474" s="199">
        <f>IF(N474="zákl. přenesená",J474,0)</f>
        <v>0</v>
      </c>
      <c r="BH474" s="199">
        <f>IF(N474="sníž. přenesená",J474,0)</f>
        <v>0</v>
      </c>
      <c r="BI474" s="199">
        <f>IF(N474="nulová",J474,0)</f>
        <v>0</v>
      </c>
      <c r="BJ474" s="18" t="s">
        <v>85</v>
      </c>
      <c r="BK474" s="199">
        <f>ROUND(I474*H474,2)</f>
        <v>0</v>
      </c>
      <c r="BL474" s="18" t="s">
        <v>270</v>
      </c>
      <c r="BM474" s="198" t="s">
        <v>1086</v>
      </c>
    </row>
    <row r="475" spans="1:65" s="2" customFormat="1" ht="29.25">
      <c r="A475" s="35"/>
      <c r="B475" s="36"/>
      <c r="C475" s="37"/>
      <c r="D475" s="200" t="s">
        <v>150</v>
      </c>
      <c r="E475" s="37"/>
      <c r="F475" s="201" t="s">
        <v>1087</v>
      </c>
      <c r="G475" s="37"/>
      <c r="H475" s="37"/>
      <c r="I475" s="202"/>
      <c r="J475" s="37"/>
      <c r="K475" s="37"/>
      <c r="L475" s="40"/>
      <c r="M475" s="203"/>
      <c r="N475" s="204"/>
      <c r="O475" s="72"/>
      <c r="P475" s="72"/>
      <c r="Q475" s="72"/>
      <c r="R475" s="72"/>
      <c r="S475" s="72"/>
      <c r="T475" s="73"/>
      <c r="U475" s="35"/>
      <c r="V475" s="35"/>
      <c r="W475" s="35"/>
      <c r="X475" s="35"/>
      <c r="Y475" s="35"/>
      <c r="Z475" s="35"/>
      <c r="AA475" s="35"/>
      <c r="AB475" s="35"/>
      <c r="AC475" s="35"/>
      <c r="AD475" s="35"/>
      <c r="AE475" s="35"/>
      <c r="AT475" s="18" t="s">
        <v>150</v>
      </c>
      <c r="AU475" s="18" t="s">
        <v>87</v>
      </c>
    </row>
    <row r="476" spans="1:65" s="13" customFormat="1" ht="11.25">
      <c r="B476" s="205"/>
      <c r="C476" s="206"/>
      <c r="D476" s="200" t="s">
        <v>152</v>
      </c>
      <c r="E476" s="207" t="s">
        <v>1</v>
      </c>
      <c r="F476" s="208" t="s">
        <v>941</v>
      </c>
      <c r="G476" s="206"/>
      <c r="H476" s="207" t="s">
        <v>1</v>
      </c>
      <c r="I476" s="209"/>
      <c r="J476" s="206"/>
      <c r="K476" s="206"/>
      <c r="L476" s="210"/>
      <c r="M476" s="211"/>
      <c r="N476" s="212"/>
      <c r="O476" s="212"/>
      <c r="P476" s="212"/>
      <c r="Q476" s="212"/>
      <c r="R476" s="212"/>
      <c r="S476" s="212"/>
      <c r="T476" s="213"/>
      <c r="AT476" s="214" t="s">
        <v>152</v>
      </c>
      <c r="AU476" s="214" t="s">
        <v>87</v>
      </c>
      <c r="AV476" s="13" t="s">
        <v>85</v>
      </c>
      <c r="AW476" s="13" t="s">
        <v>34</v>
      </c>
      <c r="AX476" s="13" t="s">
        <v>77</v>
      </c>
      <c r="AY476" s="214" t="s">
        <v>141</v>
      </c>
    </row>
    <row r="477" spans="1:65" s="13" customFormat="1" ht="11.25">
      <c r="B477" s="205"/>
      <c r="C477" s="206"/>
      <c r="D477" s="200" t="s">
        <v>152</v>
      </c>
      <c r="E477" s="207" t="s">
        <v>1</v>
      </c>
      <c r="F477" s="208" t="s">
        <v>942</v>
      </c>
      <c r="G477" s="206"/>
      <c r="H477" s="207" t="s">
        <v>1</v>
      </c>
      <c r="I477" s="209"/>
      <c r="J477" s="206"/>
      <c r="K477" s="206"/>
      <c r="L477" s="210"/>
      <c r="M477" s="211"/>
      <c r="N477" s="212"/>
      <c r="O477" s="212"/>
      <c r="P477" s="212"/>
      <c r="Q477" s="212"/>
      <c r="R477" s="212"/>
      <c r="S477" s="212"/>
      <c r="T477" s="213"/>
      <c r="AT477" s="214" t="s">
        <v>152</v>
      </c>
      <c r="AU477" s="214" t="s">
        <v>87</v>
      </c>
      <c r="AV477" s="13" t="s">
        <v>85</v>
      </c>
      <c r="AW477" s="13" t="s">
        <v>34</v>
      </c>
      <c r="AX477" s="13" t="s">
        <v>77</v>
      </c>
      <c r="AY477" s="214" t="s">
        <v>141</v>
      </c>
    </row>
    <row r="478" spans="1:65" s="14" customFormat="1" ht="11.25">
      <c r="B478" s="215"/>
      <c r="C478" s="216"/>
      <c r="D478" s="200" t="s">
        <v>152</v>
      </c>
      <c r="E478" s="217" t="s">
        <v>1</v>
      </c>
      <c r="F478" s="218" t="s">
        <v>1088</v>
      </c>
      <c r="G478" s="216"/>
      <c r="H478" s="219">
        <v>41.043999999999997</v>
      </c>
      <c r="I478" s="220"/>
      <c r="J478" s="216"/>
      <c r="K478" s="216"/>
      <c r="L478" s="221"/>
      <c r="M478" s="222"/>
      <c r="N478" s="223"/>
      <c r="O478" s="223"/>
      <c r="P478" s="223"/>
      <c r="Q478" s="223"/>
      <c r="R478" s="223"/>
      <c r="S478" s="223"/>
      <c r="T478" s="224"/>
      <c r="AT478" s="225" t="s">
        <v>152</v>
      </c>
      <c r="AU478" s="225" t="s">
        <v>87</v>
      </c>
      <c r="AV478" s="14" t="s">
        <v>87</v>
      </c>
      <c r="AW478" s="14" t="s">
        <v>34</v>
      </c>
      <c r="AX478" s="14" t="s">
        <v>77</v>
      </c>
      <c r="AY478" s="225" t="s">
        <v>141</v>
      </c>
    </row>
    <row r="479" spans="1:65" s="16" customFormat="1" ht="11.25">
      <c r="B479" s="237"/>
      <c r="C479" s="238"/>
      <c r="D479" s="200" t="s">
        <v>152</v>
      </c>
      <c r="E479" s="239" t="s">
        <v>1</v>
      </c>
      <c r="F479" s="240" t="s">
        <v>174</v>
      </c>
      <c r="G479" s="238"/>
      <c r="H479" s="241">
        <v>41.043999999999997</v>
      </c>
      <c r="I479" s="242"/>
      <c r="J479" s="238"/>
      <c r="K479" s="238"/>
      <c r="L479" s="243"/>
      <c r="M479" s="244"/>
      <c r="N479" s="245"/>
      <c r="O479" s="245"/>
      <c r="P479" s="245"/>
      <c r="Q479" s="245"/>
      <c r="R479" s="245"/>
      <c r="S479" s="245"/>
      <c r="T479" s="246"/>
      <c r="AT479" s="247" t="s">
        <v>152</v>
      </c>
      <c r="AU479" s="247" t="s">
        <v>87</v>
      </c>
      <c r="AV479" s="16" t="s">
        <v>148</v>
      </c>
      <c r="AW479" s="16" t="s">
        <v>34</v>
      </c>
      <c r="AX479" s="16" t="s">
        <v>85</v>
      </c>
      <c r="AY479" s="247" t="s">
        <v>141</v>
      </c>
    </row>
    <row r="480" spans="1:65" s="2" customFormat="1" ht="37.9" customHeight="1">
      <c r="A480" s="35"/>
      <c r="B480" s="36"/>
      <c r="C480" s="187" t="s">
        <v>639</v>
      </c>
      <c r="D480" s="187" t="s">
        <v>143</v>
      </c>
      <c r="E480" s="188" t="s">
        <v>1089</v>
      </c>
      <c r="F480" s="189" t="s">
        <v>1090</v>
      </c>
      <c r="G480" s="190" t="s">
        <v>146</v>
      </c>
      <c r="H480" s="191">
        <v>24.521999999999998</v>
      </c>
      <c r="I480" s="192"/>
      <c r="J480" s="193">
        <f>ROUND(I480*H480,2)</f>
        <v>0</v>
      </c>
      <c r="K480" s="189" t="s">
        <v>147</v>
      </c>
      <c r="L480" s="40"/>
      <c r="M480" s="194" t="s">
        <v>1</v>
      </c>
      <c r="N480" s="195" t="s">
        <v>42</v>
      </c>
      <c r="O480" s="72"/>
      <c r="P480" s="196">
        <f>O480*H480</f>
        <v>0</v>
      </c>
      <c r="Q480" s="196">
        <v>6.0600000000000003E-3</v>
      </c>
      <c r="R480" s="196">
        <f>Q480*H480</f>
        <v>0.14860332000000001</v>
      </c>
      <c r="S480" s="196">
        <v>0</v>
      </c>
      <c r="T480" s="197">
        <f>S480*H480</f>
        <v>0</v>
      </c>
      <c r="U480" s="35"/>
      <c r="V480" s="35"/>
      <c r="W480" s="35"/>
      <c r="X480" s="35"/>
      <c r="Y480" s="35"/>
      <c r="Z480" s="35"/>
      <c r="AA480" s="35"/>
      <c r="AB480" s="35"/>
      <c r="AC480" s="35"/>
      <c r="AD480" s="35"/>
      <c r="AE480" s="35"/>
      <c r="AR480" s="198" t="s">
        <v>270</v>
      </c>
      <c r="AT480" s="198" t="s">
        <v>143</v>
      </c>
      <c r="AU480" s="198" t="s">
        <v>87</v>
      </c>
      <c r="AY480" s="18" t="s">
        <v>141</v>
      </c>
      <c r="BE480" s="199">
        <f>IF(N480="základní",J480,0)</f>
        <v>0</v>
      </c>
      <c r="BF480" s="199">
        <f>IF(N480="snížená",J480,0)</f>
        <v>0</v>
      </c>
      <c r="BG480" s="199">
        <f>IF(N480="zákl. přenesená",J480,0)</f>
        <v>0</v>
      </c>
      <c r="BH480" s="199">
        <f>IF(N480="sníž. přenesená",J480,0)</f>
        <v>0</v>
      </c>
      <c r="BI480" s="199">
        <f>IF(N480="nulová",J480,0)</f>
        <v>0</v>
      </c>
      <c r="BJ480" s="18" t="s">
        <v>85</v>
      </c>
      <c r="BK480" s="199">
        <f>ROUND(I480*H480,2)</f>
        <v>0</v>
      </c>
      <c r="BL480" s="18" t="s">
        <v>270</v>
      </c>
      <c r="BM480" s="198" t="s">
        <v>1091</v>
      </c>
    </row>
    <row r="481" spans="1:65" s="2" customFormat="1" ht="29.25">
      <c r="A481" s="35"/>
      <c r="B481" s="36"/>
      <c r="C481" s="37"/>
      <c r="D481" s="200" t="s">
        <v>150</v>
      </c>
      <c r="E481" s="37"/>
      <c r="F481" s="201" t="s">
        <v>1092</v>
      </c>
      <c r="G481" s="37"/>
      <c r="H481" s="37"/>
      <c r="I481" s="202"/>
      <c r="J481" s="37"/>
      <c r="K481" s="37"/>
      <c r="L481" s="40"/>
      <c r="M481" s="203"/>
      <c r="N481" s="204"/>
      <c r="O481" s="72"/>
      <c r="P481" s="72"/>
      <c r="Q481" s="72"/>
      <c r="R481" s="72"/>
      <c r="S481" s="72"/>
      <c r="T481" s="73"/>
      <c r="U481" s="35"/>
      <c r="V481" s="35"/>
      <c r="W481" s="35"/>
      <c r="X481" s="35"/>
      <c r="Y481" s="35"/>
      <c r="Z481" s="35"/>
      <c r="AA481" s="35"/>
      <c r="AB481" s="35"/>
      <c r="AC481" s="35"/>
      <c r="AD481" s="35"/>
      <c r="AE481" s="35"/>
      <c r="AT481" s="18" t="s">
        <v>150</v>
      </c>
      <c r="AU481" s="18" t="s">
        <v>87</v>
      </c>
    </row>
    <row r="482" spans="1:65" s="13" customFormat="1" ht="11.25">
      <c r="B482" s="205"/>
      <c r="C482" s="206"/>
      <c r="D482" s="200" t="s">
        <v>152</v>
      </c>
      <c r="E482" s="207" t="s">
        <v>1</v>
      </c>
      <c r="F482" s="208" t="s">
        <v>941</v>
      </c>
      <c r="G482" s="206"/>
      <c r="H482" s="207" t="s">
        <v>1</v>
      </c>
      <c r="I482" s="209"/>
      <c r="J482" s="206"/>
      <c r="K482" s="206"/>
      <c r="L482" s="210"/>
      <c r="M482" s="211"/>
      <c r="N482" s="212"/>
      <c r="O482" s="212"/>
      <c r="P482" s="212"/>
      <c r="Q482" s="212"/>
      <c r="R482" s="212"/>
      <c r="S482" s="212"/>
      <c r="T482" s="213"/>
      <c r="AT482" s="214" t="s">
        <v>152</v>
      </c>
      <c r="AU482" s="214" t="s">
        <v>87</v>
      </c>
      <c r="AV482" s="13" t="s">
        <v>85</v>
      </c>
      <c r="AW482" s="13" t="s">
        <v>34</v>
      </c>
      <c r="AX482" s="13" t="s">
        <v>77</v>
      </c>
      <c r="AY482" s="214" t="s">
        <v>141</v>
      </c>
    </row>
    <row r="483" spans="1:65" s="13" customFormat="1" ht="11.25">
      <c r="B483" s="205"/>
      <c r="C483" s="206"/>
      <c r="D483" s="200" t="s">
        <v>152</v>
      </c>
      <c r="E483" s="207" t="s">
        <v>1</v>
      </c>
      <c r="F483" s="208" t="s">
        <v>942</v>
      </c>
      <c r="G483" s="206"/>
      <c r="H483" s="207" t="s">
        <v>1</v>
      </c>
      <c r="I483" s="209"/>
      <c r="J483" s="206"/>
      <c r="K483" s="206"/>
      <c r="L483" s="210"/>
      <c r="M483" s="211"/>
      <c r="N483" s="212"/>
      <c r="O483" s="212"/>
      <c r="P483" s="212"/>
      <c r="Q483" s="212"/>
      <c r="R483" s="212"/>
      <c r="S483" s="212"/>
      <c r="T483" s="213"/>
      <c r="AT483" s="214" t="s">
        <v>152</v>
      </c>
      <c r="AU483" s="214" t="s">
        <v>87</v>
      </c>
      <c r="AV483" s="13" t="s">
        <v>85</v>
      </c>
      <c r="AW483" s="13" t="s">
        <v>34</v>
      </c>
      <c r="AX483" s="13" t="s">
        <v>77</v>
      </c>
      <c r="AY483" s="214" t="s">
        <v>141</v>
      </c>
    </row>
    <row r="484" spans="1:65" s="14" customFormat="1" ht="11.25">
      <c r="B484" s="215"/>
      <c r="C484" s="216"/>
      <c r="D484" s="200" t="s">
        <v>152</v>
      </c>
      <c r="E484" s="217" t="s">
        <v>1</v>
      </c>
      <c r="F484" s="218" t="s">
        <v>1093</v>
      </c>
      <c r="G484" s="216"/>
      <c r="H484" s="219">
        <v>20.521999999999998</v>
      </c>
      <c r="I484" s="220"/>
      <c r="J484" s="216"/>
      <c r="K484" s="216"/>
      <c r="L484" s="221"/>
      <c r="M484" s="222"/>
      <c r="N484" s="223"/>
      <c r="O484" s="223"/>
      <c r="P484" s="223"/>
      <c r="Q484" s="223"/>
      <c r="R484" s="223"/>
      <c r="S484" s="223"/>
      <c r="T484" s="224"/>
      <c r="AT484" s="225" t="s">
        <v>152</v>
      </c>
      <c r="AU484" s="225" t="s">
        <v>87</v>
      </c>
      <c r="AV484" s="14" t="s">
        <v>87</v>
      </c>
      <c r="AW484" s="14" t="s">
        <v>34</v>
      </c>
      <c r="AX484" s="14" t="s">
        <v>77</v>
      </c>
      <c r="AY484" s="225" t="s">
        <v>141</v>
      </c>
    </row>
    <row r="485" spans="1:65" s="13" customFormat="1" ht="11.25">
      <c r="B485" s="205"/>
      <c r="C485" s="206"/>
      <c r="D485" s="200" t="s">
        <v>152</v>
      </c>
      <c r="E485" s="207" t="s">
        <v>1</v>
      </c>
      <c r="F485" s="208" t="s">
        <v>1094</v>
      </c>
      <c r="G485" s="206"/>
      <c r="H485" s="207" t="s">
        <v>1</v>
      </c>
      <c r="I485" s="209"/>
      <c r="J485" s="206"/>
      <c r="K485" s="206"/>
      <c r="L485" s="210"/>
      <c r="M485" s="211"/>
      <c r="N485" s="212"/>
      <c r="O485" s="212"/>
      <c r="P485" s="212"/>
      <c r="Q485" s="212"/>
      <c r="R485" s="212"/>
      <c r="S485" s="212"/>
      <c r="T485" s="213"/>
      <c r="AT485" s="214" t="s">
        <v>152</v>
      </c>
      <c r="AU485" s="214" t="s">
        <v>87</v>
      </c>
      <c r="AV485" s="13" t="s">
        <v>85</v>
      </c>
      <c r="AW485" s="13" t="s">
        <v>34</v>
      </c>
      <c r="AX485" s="13" t="s">
        <v>77</v>
      </c>
      <c r="AY485" s="214" t="s">
        <v>141</v>
      </c>
    </row>
    <row r="486" spans="1:65" s="13" customFormat="1" ht="11.25">
      <c r="B486" s="205"/>
      <c r="C486" s="206"/>
      <c r="D486" s="200" t="s">
        <v>152</v>
      </c>
      <c r="E486" s="207" t="s">
        <v>1</v>
      </c>
      <c r="F486" s="208" t="s">
        <v>1095</v>
      </c>
      <c r="G486" s="206"/>
      <c r="H486" s="207" t="s">
        <v>1</v>
      </c>
      <c r="I486" s="209"/>
      <c r="J486" s="206"/>
      <c r="K486" s="206"/>
      <c r="L486" s="210"/>
      <c r="M486" s="211"/>
      <c r="N486" s="212"/>
      <c r="O486" s="212"/>
      <c r="P486" s="212"/>
      <c r="Q486" s="212"/>
      <c r="R486" s="212"/>
      <c r="S486" s="212"/>
      <c r="T486" s="213"/>
      <c r="AT486" s="214" t="s">
        <v>152</v>
      </c>
      <c r="AU486" s="214" t="s">
        <v>87</v>
      </c>
      <c r="AV486" s="13" t="s">
        <v>85</v>
      </c>
      <c r="AW486" s="13" t="s">
        <v>34</v>
      </c>
      <c r="AX486" s="13" t="s">
        <v>77</v>
      </c>
      <c r="AY486" s="214" t="s">
        <v>141</v>
      </c>
    </row>
    <row r="487" spans="1:65" s="14" customFormat="1" ht="11.25">
      <c r="B487" s="215"/>
      <c r="C487" s="216"/>
      <c r="D487" s="200" t="s">
        <v>152</v>
      </c>
      <c r="E487" s="217" t="s">
        <v>1</v>
      </c>
      <c r="F487" s="218" t="s">
        <v>1096</v>
      </c>
      <c r="G487" s="216"/>
      <c r="H487" s="219">
        <v>4</v>
      </c>
      <c r="I487" s="220"/>
      <c r="J487" s="216"/>
      <c r="K487" s="216"/>
      <c r="L487" s="221"/>
      <c r="M487" s="222"/>
      <c r="N487" s="223"/>
      <c r="O487" s="223"/>
      <c r="P487" s="223"/>
      <c r="Q487" s="223"/>
      <c r="R487" s="223"/>
      <c r="S487" s="223"/>
      <c r="T487" s="224"/>
      <c r="AT487" s="225" t="s">
        <v>152</v>
      </c>
      <c r="AU487" s="225" t="s">
        <v>87</v>
      </c>
      <c r="AV487" s="14" t="s">
        <v>87</v>
      </c>
      <c r="AW487" s="14" t="s">
        <v>34</v>
      </c>
      <c r="AX487" s="14" t="s">
        <v>77</v>
      </c>
      <c r="AY487" s="225" t="s">
        <v>141</v>
      </c>
    </row>
    <row r="488" spans="1:65" s="16" customFormat="1" ht="11.25">
      <c r="B488" s="237"/>
      <c r="C488" s="238"/>
      <c r="D488" s="200" t="s">
        <v>152</v>
      </c>
      <c r="E488" s="239" t="s">
        <v>1</v>
      </c>
      <c r="F488" s="240" t="s">
        <v>174</v>
      </c>
      <c r="G488" s="238"/>
      <c r="H488" s="241">
        <v>24.521999999999998</v>
      </c>
      <c r="I488" s="242"/>
      <c r="J488" s="238"/>
      <c r="K488" s="238"/>
      <c r="L488" s="243"/>
      <c r="M488" s="244"/>
      <c r="N488" s="245"/>
      <c r="O488" s="245"/>
      <c r="P488" s="245"/>
      <c r="Q488" s="245"/>
      <c r="R488" s="245"/>
      <c r="S488" s="245"/>
      <c r="T488" s="246"/>
      <c r="AT488" s="247" t="s">
        <v>152</v>
      </c>
      <c r="AU488" s="247" t="s">
        <v>87</v>
      </c>
      <c r="AV488" s="16" t="s">
        <v>148</v>
      </c>
      <c r="AW488" s="16" t="s">
        <v>34</v>
      </c>
      <c r="AX488" s="16" t="s">
        <v>85</v>
      </c>
      <c r="AY488" s="247" t="s">
        <v>141</v>
      </c>
    </row>
    <row r="489" spans="1:65" s="2" customFormat="1" ht="24.2" customHeight="1">
      <c r="A489" s="35"/>
      <c r="B489" s="36"/>
      <c r="C489" s="187" t="s">
        <v>645</v>
      </c>
      <c r="D489" s="187" t="s">
        <v>143</v>
      </c>
      <c r="E489" s="188" t="s">
        <v>1097</v>
      </c>
      <c r="F489" s="189" t="s">
        <v>1098</v>
      </c>
      <c r="G489" s="190" t="s">
        <v>146</v>
      </c>
      <c r="H489" s="191">
        <v>4</v>
      </c>
      <c r="I489" s="192"/>
      <c r="J489" s="193">
        <f>ROUND(I489*H489,2)</f>
        <v>0</v>
      </c>
      <c r="K489" s="189" t="s">
        <v>147</v>
      </c>
      <c r="L489" s="40"/>
      <c r="M489" s="194" t="s">
        <v>1</v>
      </c>
      <c r="N489" s="195" t="s">
        <v>42</v>
      </c>
      <c r="O489" s="72"/>
      <c r="P489" s="196">
        <f>O489*H489</f>
        <v>0</v>
      </c>
      <c r="Q489" s="196">
        <v>0</v>
      </c>
      <c r="R489" s="196">
        <f>Q489*H489</f>
        <v>0</v>
      </c>
      <c r="S489" s="196">
        <v>0</v>
      </c>
      <c r="T489" s="197">
        <f>S489*H489</f>
        <v>0</v>
      </c>
      <c r="U489" s="35"/>
      <c r="V489" s="35"/>
      <c r="W489" s="35"/>
      <c r="X489" s="35"/>
      <c r="Y489" s="35"/>
      <c r="Z489" s="35"/>
      <c r="AA489" s="35"/>
      <c r="AB489" s="35"/>
      <c r="AC489" s="35"/>
      <c r="AD489" s="35"/>
      <c r="AE489" s="35"/>
      <c r="AR489" s="198" t="s">
        <v>270</v>
      </c>
      <c r="AT489" s="198" t="s">
        <v>143</v>
      </c>
      <c r="AU489" s="198" t="s">
        <v>87</v>
      </c>
      <c r="AY489" s="18" t="s">
        <v>141</v>
      </c>
      <c r="BE489" s="199">
        <f>IF(N489="základní",J489,0)</f>
        <v>0</v>
      </c>
      <c r="BF489" s="199">
        <f>IF(N489="snížená",J489,0)</f>
        <v>0</v>
      </c>
      <c r="BG489" s="199">
        <f>IF(N489="zákl. přenesená",J489,0)</f>
        <v>0</v>
      </c>
      <c r="BH489" s="199">
        <f>IF(N489="sníž. přenesená",J489,0)</f>
        <v>0</v>
      </c>
      <c r="BI489" s="199">
        <f>IF(N489="nulová",J489,0)</f>
        <v>0</v>
      </c>
      <c r="BJ489" s="18" t="s">
        <v>85</v>
      </c>
      <c r="BK489" s="199">
        <f>ROUND(I489*H489,2)</f>
        <v>0</v>
      </c>
      <c r="BL489" s="18" t="s">
        <v>270</v>
      </c>
      <c r="BM489" s="198" t="s">
        <v>1099</v>
      </c>
    </row>
    <row r="490" spans="1:65" s="2" customFormat="1" ht="19.5">
      <c r="A490" s="35"/>
      <c r="B490" s="36"/>
      <c r="C490" s="37"/>
      <c r="D490" s="200" t="s">
        <v>150</v>
      </c>
      <c r="E490" s="37"/>
      <c r="F490" s="201" t="s">
        <v>1100</v>
      </c>
      <c r="G490" s="37"/>
      <c r="H490" s="37"/>
      <c r="I490" s="202"/>
      <c r="J490" s="37"/>
      <c r="K490" s="37"/>
      <c r="L490" s="40"/>
      <c r="M490" s="203"/>
      <c r="N490" s="204"/>
      <c r="O490" s="72"/>
      <c r="P490" s="72"/>
      <c r="Q490" s="72"/>
      <c r="R490" s="72"/>
      <c r="S490" s="72"/>
      <c r="T490" s="73"/>
      <c r="U490" s="35"/>
      <c r="V490" s="35"/>
      <c r="W490" s="35"/>
      <c r="X490" s="35"/>
      <c r="Y490" s="35"/>
      <c r="Z490" s="35"/>
      <c r="AA490" s="35"/>
      <c r="AB490" s="35"/>
      <c r="AC490" s="35"/>
      <c r="AD490" s="35"/>
      <c r="AE490" s="35"/>
      <c r="AT490" s="18" t="s">
        <v>150</v>
      </c>
      <c r="AU490" s="18" t="s">
        <v>87</v>
      </c>
    </row>
    <row r="491" spans="1:65" s="13" customFormat="1" ht="11.25">
      <c r="B491" s="205"/>
      <c r="C491" s="206"/>
      <c r="D491" s="200" t="s">
        <v>152</v>
      </c>
      <c r="E491" s="207" t="s">
        <v>1</v>
      </c>
      <c r="F491" s="208" t="s">
        <v>1094</v>
      </c>
      <c r="G491" s="206"/>
      <c r="H491" s="207" t="s">
        <v>1</v>
      </c>
      <c r="I491" s="209"/>
      <c r="J491" s="206"/>
      <c r="K491" s="206"/>
      <c r="L491" s="210"/>
      <c r="M491" s="211"/>
      <c r="N491" s="212"/>
      <c r="O491" s="212"/>
      <c r="P491" s="212"/>
      <c r="Q491" s="212"/>
      <c r="R491" s="212"/>
      <c r="S491" s="212"/>
      <c r="T491" s="213"/>
      <c r="AT491" s="214" t="s">
        <v>152</v>
      </c>
      <c r="AU491" s="214" t="s">
        <v>87</v>
      </c>
      <c r="AV491" s="13" t="s">
        <v>85</v>
      </c>
      <c r="AW491" s="13" t="s">
        <v>34</v>
      </c>
      <c r="AX491" s="13" t="s">
        <v>77</v>
      </c>
      <c r="AY491" s="214" t="s">
        <v>141</v>
      </c>
    </row>
    <row r="492" spans="1:65" s="13" customFormat="1" ht="11.25">
      <c r="B492" s="205"/>
      <c r="C492" s="206"/>
      <c r="D492" s="200" t="s">
        <v>152</v>
      </c>
      <c r="E492" s="207" t="s">
        <v>1</v>
      </c>
      <c r="F492" s="208" t="s">
        <v>1095</v>
      </c>
      <c r="G492" s="206"/>
      <c r="H492" s="207" t="s">
        <v>1</v>
      </c>
      <c r="I492" s="209"/>
      <c r="J492" s="206"/>
      <c r="K492" s="206"/>
      <c r="L492" s="210"/>
      <c r="M492" s="211"/>
      <c r="N492" s="212"/>
      <c r="O492" s="212"/>
      <c r="P492" s="212"/>
      <c r="Q492" s="212"/>
      <c r="R492" s="212"/>
      <c r="S492" s="212"/>
      <c r="T492" s="213"/>
      <c r="AT492" s="214" t="s">
        <v>152</v>
      </c>
      <c r="AU492" s="214" t="s">
        <v>87</v>
      </c>
      <c r="AV492" s="13" t="s">
        <v>85</v>
      </c>
      <c r="AW492" s="13" t="s">
        <v>34</v>
      </c>
      <c r="AX492" s="13" t="s">
        <v>77</v>
      </c>
      <c r="AY492" s="214" t="s">
        <v>141</v>
      </c>
    </row>
    <row r="493" spans="1:65" s="14" customFormat="1" ht="11.25">
      <c r="B493" s="215"/>
      <c r="C493" s="216"/>
      <c r="D493" s="200" t="s">
        <v>152</v>
      </c>
      <c r="E493" s="217" t="s">
        <v>1</v>
      </c>
      <c r="F493" s="218" t="s">
        <v>1101</v>
      </c>
      <c r="G493" s="216"/>
      <c r="H493" s="219">
        <v>4</v>
      </c>
      <c r="I493" s="220"/>
      <c r="J493" s="216"/>
      <c r="K493" s="216"/>
      <c r="L493" s="221"/>
      <c r="M493" s="222"/>
      <c r="N493" s="223"/>
      <c r="O493" s="223"/>
      <c r="P493" s="223"/>
      <c r="Q493" s="223"/>
      <c r="R493" s="223"/>
      <c r="S493" s="223"/>
      <c r="T493" s="224"/>
      <c r="AT493" s="225" t="s">
        <v>152</v>
      </c>
      <c r="AU493" s="225" t="s">
        <v>87</v>
      </c>
      <c r="AV493" s="14" t="s">
        <v>87</v>
      </c>
      <c r="AW493" s="14" t="s">
        <v>34</v>
      </c>
      <c r="AX493" s="14" t="s">
        <v>77</v>
      </c>
      <c r="AY493" s="225" t="s">
        <v>141</v>
      </c>
    </row>
    <row r="494" spans="1:65" s="16" customFormat="1" ht="11.25">
      <c r="B494" s="237"/>
      <c r="C494" s="238"/>
      <c r="D494" s="200" t="s">
        <v>152</v>
      </c>
      <c r="E494" s="239" t="s">
        <v>1</v>
      </c>
      <c r="F494" s="240" t="s">
        <v>174</v>
      </c>
      <c r="G494" s="238"/>
      <c r="H494" s="241">
        <v>4</v>
      </c>
      <c r="I494" s="242"/>
      <c r="J494" s="238"/>
      <c r="K494" s="238"/>
      <c r="L494" s="243"/>
      <c r="M494" s="244"/>
      <c r="N494" s="245"/>
      <c r="O494" s="245"/>
      <c r="P494" s="245"/>
      <c r="Q494" s="245"/>
      <c r="R494" s="245"/>
      <c r="S494" s="245"/>
      <c r="T494" s="246"/>
      <c r="AT494" s="247" t="s">
        <v>152</v>
      </c>
      <c r="AU494" s="247" t="s">
        <v>87</v>
      </c>
      <c r="AV494" s="16" t="s">
        <v>148</v>
      </c>
      <c r="AW494" s="16" t="s">
        <v>34</v>
      </c>
      <c r="AX494" s="16" t="s">
        <v>85</v>
      </c>
      <c r="AY494" s="247" t="s">
        <v>141</v>
      </c>
    </row>
    <row r="495" spans="1:65" s="2" customFormat="1" ht="66.75" customHeight="1">
      <c r="A495" s="35"/>
      <c r="B495" s="36"/>
      <c r="C495" s="248" t="s">
        <v>651</v>
      </c>
      <c r="D495" s="248" t="s">
        <v>248</v>
      </c>
      <c r="E495" s="249" t="s">
        <v>1102</v>
      </c>
      <c r="F495" s="250" t="s">
        <v>1103</v>
      </c>
      <c r="G495" s="251" t="s">
        <v>146</v>
      </c>
      <c r="H495" s="252">
        <v>2.04</v>
      </c>
      <c r="I495" s="253"/>
      <c r="J495" s="254">
        <f>ROUND(I495*H495,2)</f>
        <v>0</v>
      </c>
      <c r="K495" s="250" t="s">
        <v>147</v>
      </c>
      <c r="L495" s="255"/>
      <c r="M495" s="256" t="s">
        <v>1</v>
      </c>
      <c r="N495" s="257" t="s">
        <v>42</v>
      </c>
      <c r="O495" s="72"/>
      <c r="P495" s="196">
        <f>O495*H495</f>
        <v>0</v>
      </c>
      <c r="Q495" s="196">
        <v>1.6999999999999999E-3</v>
      </c>
      <c r="R495" s="196">
        <f>Q495*H495</f>
        <v>3.4679999999999997E-3</v>
      </c>
      <c r="S495" s="196">
        <v>0</v>
      </c>
      <c r="T495" s="197">
        <f>S495*H495</f>
        <v>0</v>
      </c>
      <c r="U495" s="35"/>
      <c r="V495" s="35"/>
      <c r="W495" s="35"/>
      <c r="X495" s="35"/>
      <c r="Y495" s="35"/>
      <c r="Z495" s="35"/>
      <c r="AA495" s="35"/>
      <c r="AB495" s="35"/>
      <c r="AC495" s="35"/>
      <c r="AD495" s="35"/>
      <c r="AE495" s="35"/>
      <c r="AR495" s="198" t="s">
        <v>361</v>
      </c>
      <c r="AT495" s="198" t="s">
        <v>248</v>
      </c>
      <c r="AU495" s="198" t="s">
        <v>87</v>
      </c>
      <c r="AY495" s="18" t="s">
        <v>141</v>
      </c>
      <c r="BE495" s="199">
        <f>IF(N495="základní",J495,0)</f>
        <v>0</v>
      </c>
      <c r="BF495" s="199">
        <f>IF(N495="snížená",J495,0)</f>
        <v>0</v>
      </c>
      <c r="BG495" s="199">
        <f>IF(N495="zákl. přenesená",J495,0)</f>
        <v>0</v>
      </c>
      <c r="BH495" s="199">
        <f>IF(N495="sníž. přenesená",J495,0)</f>
        <v>0</v>
      </c>
      <c r="BI495" s="199">
        <f>IF(N495="nulová",J495,0)</f>
        <v>0</v>
      </c>
      <c r="BJ495" s="18" t="s">
        <v>85</v>
      </c>
      <c r="BK495" s="199">
        <f>ROUND(I495*H495,2)</f>
        <v>0</v>
      </c>
      <c r="BL495" s="18" t="s">
        <v>270</v>
      </c>
      <c r="BM495" s="198" t="s">
        <v>1104</v>
      </c>
    </row>
    <row r="496" spans="1:65" s="2" customFormat="1" ht="39">
      <c r="A496" s="35"/>
      <c r="B496" s="36"/>
      <c r="C496" s="37"/>
      <c r="D496" s="200" t="s">
        <v>150</v>
      </c>
      <c r="E496" s="37"/>
      <c r="F496" s="201" t="s">
        <v>1103</v>
      </c>
      <c r="G496" s="37"/>
      <c r="H496" s="37"/>
      <c r="I496" s="202"/>
      <c r="J496" s="37"/>
      <c r="K496" s="37"/>
      <c r="L496" s="40"/>
      <c r="M496" s="203"/>
      <c r="N496" s="204"/>
      <c r="O496" s="72"/>
      <c r="P496" s="72"/>
      <c r="Q496" s="72"/>
      <c r="R496" s="72"/>
      <c r="S496" s="72"/>
      <c r="T496" s="73"/>
      <c r="U496" s="35"/>
      <c r="V496" s="35"/>
      <c r="W496" s="35"/>
      <c r="X496" s="35"/>
      <c r="Y496" s="35"/>
      <c r="Z496" s="35"/>
      <c r="AA496" s="35"/>
      <c r="AB496" s="35"/>
      <c r="AC496" s="35"/>
      <c r="AD496" s="35"/>
      <c r="AE496" s="35"/>
      <c r="AT496" s="18" t="s">
        <v>150</v>
      </c>
      <c r="AU496" s="18" t="s">
        <v>87</v>
      </c>
    </row>
    <row r="497" spans="1:65" s="13" customFormat="1" ht="11.25">
      <c r="B497" s="205"/>
      <c r="C497" s="206"/>
      <c r="D497" s="200" t="s">
        <v>152</v>
      </c>
      <c r="E497" s="207" t="s">
        <v>1</v>
      </c>
      <c r="F497" s="208" t="s">
        <v>1094</v>
      </c>
      <c r="G497" s="206"/>
      <c r="H497" s="207" t="s">
        <v>1</v>
      </c>
      <c r="I497" s="209"/>
      <c r="J497" s="206"/>
      <c r="K497" s="206"/>
      <c r="L497" s="210"/>
      <c r="M497" s="211"/>
      <c r="N497" s="212"/>
      <c r="O497" s="212"/>
      <c r="P497" s="212"/>
      <c r="Q497" s="212"/>
      <c r="R497" s="212"/>
      <c r="S497" s="212"/>
      <c r="T497" s="213"/>
      <c r="AT497" s="214" t="s">
        <v>152</v>
      </c>
      <c r="AU497" s="214" t="s">
        <v>87</v>
      </c>
      <c r="AV497" s="13" t="s">
        <v>85</v>
      </c>
      <c r="AW497" s="13" t="s">
        <v>34</v>
      </c>
      <c r="AX497" s="13" t="s">
        <v>77</v>
      </c>
      <c r="AY497" s="214" t="s">
        <v>141</v>
      </c>
    </row>
    <row r="498" spans="1:65" s="13" customFormat="1" ht="11.25">
      <c r="B498" s="205"/>
      <c r="C498" s="206"/>
      <c r="D498" s="200" t="s">
        <v>152</v>
      </c>
      <c r="E498" s="207" t="s">
        <v>1</v>
      </c>
      <c r="F498" s="208" t="s">
        <v>1095</v>
      </c>
      <c r="G498" s="206"/>
      <c r="H498" s="207" t="s">
        <v>1</v>
      </c>
      <c r="I498" s="209"/>
      <c r="J498" s="206"/>
      <c r="K498" s="206"/>
      <c r="L498" s="210"/>
      <c r="M498" s="211"/>
      <c r="N498" s="212"/>
      <c r="O498" s="212"/>
      <c r="P498" s="212"/>
      <c r="Q498" s="212"/>
      <c r="R498" s="212"/>
      <c r="S498" s="212"/>
      <c r="T498" s="213"/>
      <c r="AT498" s="214" t="s">
        <v>152</v>
      </c>
      <c r="AU498" s="214" t="s">
        <v>87</v>
      </c>
      <c r="AV498" s="13" t="s">
        <v>85</v>
      </c>
      <c r="AW498" s="13" t="s">
        <v>34</v>
      </c>
      <c r="AX498" s="13" t="s">
        <v>77</v>
      </c>
      <c r="AY498" s="214" t="s">
        <v>141</v>
      </c>
    </row>
    <row r="499" spans="1:65" s="14" customFormat="1" ht="11.25">
      <c r="B499" s="215"/>
      <c r="C499" s="216"/>
      <c r="D499" s="200" t="s">
        <v>152</v>
      </c>
      <c r="E499" s="217" t="s">
        <v>1</v>
      </c>
      <c r="F499" s="218" t="s">
        <v>1105</v>
      </c>
      <c r="G499" s="216"/>
      <c r="H499" s="219">
        <v>2</v>
      </c>
      <c r="I499" s="220"/>
      <c r="J499" s="216"/>
      <c r="K499" s="216"/>
      <c r="L499" s="221"/>
      <c r="M499" s="222"/>
      <c r="N499" s="223"/>
      <c r="O499" s="223"/>
      <c r="P499" s="223"/>
      <c r="Q499" s="223"/>
      <c r="R499" s="223"/>
      <c r="S499" s="223"/>
      <c r="T499" s="224"/>
      <c r="AT499" s="225" t="s">
        <v>152</v>
      </c>
      <c r="AU499" s="225" t="s">
        <v>87</v>
      </c>
      <c r="AV499" s="14" t="s">
        <v>87</v>
      </c>
      <c r="AW499" s="14" t="s">
        <v>34</v>
      </c>
      <c r="AX499" s="14" t="s">
        <v>77</v>
      </c>
      <c r="AY499" s="225" t="s">
        <v>141</v>
      </c>
    </row>
    <row r="500" spans="1:65" s="16" customFormat="1" ht="11.25">
      <c r="B500" s="237"/>
      <c r="C500" s="238"/>
      <c r="D500" s="200" t="s">
        <v>152</v>
      </c>
      <c r="E500" s="239" t="s">
        <v>1</v>
      </c>
      <c r="F500" s="240" t="s">
        <v>174</v>
      </c>
      <c r="G500" s="238"/>
      <c r="H500" s="241">
        <v>2</v>
      </c>
      <c r="I500" s="242"/>
      <c r="J500" s="238"/>
      <c r="K500" s="238"/>
      <c r="L500" s="243"/>
      <c r="M500" s="244"/>
      <c r="N500" s="245"/>
      <c r="O500" s="245"/>
      <c r="P500" s="245"/>
      <c r="Q500" s="245"/>
      <c r="R500" s="245"/>
      <c r="S500" s="245"/>
      <c r="T500" s="246"/>
      <c r="AT500" s="247" t="s">
        <v>152</v>
      </c>
      <c r="AU500" s="247" t="s">
        <v>87</v>
      </c>
      <c r="AV500" s="16" t="s">
        <v>148</v>
      </c>
      <c r="AW500" s="16" t="s">
        <v>34</v>
      </c>
      <c r="AX500" s="16" t="s">
        <v>77</v>
      </c>
      <c r="AY500" s="247" t="s">
        <v>141</v>
      </c>
    </row>
    <row r="501" spans="1:65" s="14" customFormat="1" ht="11.25">
      <c r="B501" s="215"/>
      <c r="C501" s="216"/>
      <c r="D501" s="200" t="s">
        <v>152</v>
      </c>
      <c r="E501" s="217" t="s">
        <v>1</v>
      </c>
      <c r="F501" s="218" t="s">
        <v>1106</v>
      </c>
      <c r="G501" s="216"/>
      <c r="H501" s="219">
        <v>2.04</v>
      </c>
      <c r="I501" s="220"/>
      <c r="J501" s="216"/>
      <c r="K501" s="216"/>
      <c r="L501" s="221"/>
      <c r="M501" s="222"/>
      <c r="N501" s="223"/>
      <c r="O501" s="223"/>
      <c r="P501" s="223"/>
      <c r="Q501" s="223"/>
      <c r="R501" s="223"/>
      <c r="S501" s="223"/>
      <c r="T501" s="224"/>
      <c r="AT501" s="225" t="s">
        <v>152</v>
      </c>
      <c r="AU501" s="225" t="s">
        <v>87</v>
      </c>
      <c r="AV501" s="14" t="s">
        <v>87</v>
      </c>
      <c r="AW501" s="14" t="s">
        <v>34</v>
      </c>
      <c r="AX501" s="14" t="s">
        <v>77</v>
      </c>
      <c r="AY501" s="225" t="s">
        <v>141</v>
      </c>
    </row>
    <row r="502" spans="1:65" s="16" customFormat="1" ht="11.25">
      <c r="B502" s="237"/>
      <c r="C502" s="238"/>
      <c r="D502" s="200" t="s">
        <v>152</v>
      </c>
      <c r="E502" s="239" t="s">
        <v>1</v>
      </c>
      <c r="F502" s="240" t="s">
        <v>174</v>
      </c>
      <c r="G502" s="238"/>
      <c r="H502" s="241">
        <v>2.04</v>
      </c>
      <c r="I502" s="242"/>
      <c r="J502" s="238"/>
      <c r="K502" s="238"/>
      <c r="L502" s="243"/>
      <c r="M502" s="244"/>
      <c r="N502" s="245"/>
      <c r="O502" s="245"/>
      <c r="P502" s="245"/>
      <c r="Q502" s="245"/>
      <c r="R502" s="245"/>
      <c r="S502" s="245"/>
      <c r="T502" s="246"/>
      <c r="AT502" s="247" t="s">
        <v>152</v>
      </c>
      <c r="AU502" s="247" t="s">
        <v>87</v>
      </c>
      <c r="AV502" s="16" t="s">
        <v>148</v>
      </c>
      <c r="AW502" s="16" t="s">
        <v>34</v>
      </c>
      <c r="AX502" s="16" t="s">
        <v>85</v>
      </c>
      <c r="AY502" s="247" t="s">
        <v>141</v>
      </c>
    </row>
    <row r="503" spans="1:65" s="2" customFormat="1" ht="66.75" customHeight="1">
      <c r="A503" s="35"/>
      <c r="B503" s="36"/>
      <c r="C503" s="248" t="s">
        <v>656</v>
      </c>
      <c r="D503" s="248" t="s">
        <v>248</v>
      </c>
      <c r="E503" s="249" t="s">
        <v>1107</v>
      </c>
      <c r="F503" s="250" t="s">
        <v>1108</v>
      </c>
      <c r="G503" s="251" t="s">
        <v>146</v>
      </c>
      <c r="H503" s="252">
        <v>68.917000000000002</v>
      </c>
      <c r="I503" s="253"/>
      <c r="J503" s="254">
        <f>ROUND(I503*H503,2)</f>
        <v>0</v>
      </c>
      <c r="K503" s="250" t="s">
        <v>147</v>
      </c>
      <c r="L503" s="255"/>
      <c r="M503" s="256" t="s">
        <v>1</v>
      </c>
      <c r="N503" s="257" t="s">
        <v>42</v>
      </c>
      <c r="O503" s="72"/>
      <c r="P503" s="196">
        <f>O503*H503</f>
        <v>0</v>
      </c>
      <c r="Q503" s="196">
        <v>2.7200000000000002E-3</v>
      </c>
      <c r="R503" s="196">
        <f>Q503*H503</f>
        <v>0.18745424000000002</v>
      </c>
      <c r="S503" s="196">
        <v>0</v>
      </c>
      <c r="T503" s="197">
        <f>S503*H503</f>
        <v>0</v>
      </c>
      <c r="U503" s="35"/>
      <c r="V503" s="35"/>
      <c r="W503" s="35"/>
      <c r="X503" s="35"/>
      <c r="Y503" s="35"/>
      <c r="Z503" s="35"/>
      <c r="AA503" s="35"/>
      <c r="AB503" s="35"/>
      <c r="AC503" s="35"/>
      <c r="AD503" s="35"/>
      <c r="AE503" s="35"/>
      <c r="AR503" s="198" t="s">
        <v>361</v>
      </c>
      <c r="AT503" s="198" t="s">
        <v>248</v>
      </c>
      <c r="AU503" s="198" t="s">
        <v>87</v>
      </c>
      <c r="AY503" s="18" t="s">
        <v>141</v>
      </c>
      <c r="BE503" s="199">
        <f>IF(N503="základní",J503,0)</f>
        <v>0</v>
      </c>
      <c r="BF503" s="199">
        <f>IF(N503="snížená",J503,0)</f>
        <v>0</v>
      </c>
      <c r="BG503" s="199">
        <f>IF(N503="zákl. přenesená",J503,0)</f>
        <v>0</v>
      </c>
      <c r="BH503" s="199">
        <f>IF(N503="sníž. přenesená",J503,0)</f>
        <v>0</v>
      </c>
      <c r="BI503" s="199">
        <f>IF(N503="nulová",J503,0)</f>
        <v>0</v>
      </c>
      <c r="BJ503" s="18" t="s">
        <v>85</v>
      </c>
      <c r="BK503" s="199">
        <f>ROUND(I503*H503,2)</f>
        <v>0</v>
      </c>
      <c r="BL503" s="18" t="s">
        <v>270</v>
      </c>
      <c r="BM503" s="198" t="s">
        <v>1109</v>
      </c>
    </row>
    <row r="504" spans="1:65" s="2" customFormat="1" ht="39">
      <c r="A504" s="35"/>
      <c r="B504" s="36"/>
      <c r="C504" s="37"/>
      <c r="D504" s="200" t="s">
        <v>150</v>
      </c>
      <c r="E504" s="37"/>
      <c r="F504" s="201" t="s">
        <v>1108</v>
      </c>
      <c r="G504" s="37"/>
      <c r="H504" s="37"/>
      <c r="I504" s="202"/>
      <c r="J504" s="37"/>
      <c r="K504" s="37"/>
      <c r="L504" s="40"/>
      <c r="M504" s="203"/>
      <c r="N504" s="204"/>
      <c r="O504" s="72"/>
      <c r="P504" s="72"/>
      <c r="Q504" s="72"/>
      <c r="R504" s="72"/>
      <c r="S504" s="72"/>
      <c r="T504" s="73"/>
      <c r="U504" s="35"/>
      <c r="V504" s="35"/>
      <c r="W504" s="35"/>
      <c r="X504" s="35"/>
      <c r="Y504" s="35"/>
      <c r="Z504" s="35"/>
      <c r="AA504" s="35"/>
      <c r="AB504" s="35"/>
      <c r="AC504" s="35"/>
      <c r="AD504" s="35"/>
      <c r="AE504" s="35"/>
      <c r="AT504" s="18" t="s">
        <v>150</v>
      </c>
      <c r="AU504" s="18" t="s">
        <v>87</v>
      </c>
    </row>
    <row r="505" spans="1:65" s="13" customFormat="1" ht="11.25">
      <c r="B505" s="205"/>
      <c r="C505" s="206"/>
      <c r="D505" s="200" t="s">
        <v>152</v>
      </c>
      <c r="E505" s="207" t="s">
        <v>1</v>
      </c>
      <c r="F505" s="208" t="s">
        <v>1094</v>
      </c>
      <c r="G505" s="206"/>
      <c r="H505" s="207" t="s">
        <v>1</v>
      </c>
      <c r="I505" s="209"/>
      <c r="J505" s="206"/>
      <c r="K505" s="206"/>
      <c r="L505" s="210"/>
      <c r="M505" s="211"/>
      <c r="N505" s="212"/>
      <c r="O505" s="212"/>
      <c r="P505" s="212"/>
      <c r="Q505" s="212"/>
      <c r="R505" s="212"/>
      <c r="S505" s="212"/>
      <c r="T505" s="213"/>
      <c r="AT505" s="214" t="s">
        <v>152</v>
      </c>
      <c r="AU505" s="214" t="s">
        <v>87</v>
      </c>
      <c r="AV505" s="13" t="s">
        <v>85</v>
      </c>
      <c r="AW505" s="13" t="s">
        <v>34</v>
      </c>
      <c r="AX505" s="13" t="s">
        <v>77</v>
      </c>
      <c r="AY505" s="214" t="s">
        <v>141</v>
      </c>
    </row>
    <row r="506" spans="1:65" s="13" customFormat="1" ht="11.25">
      <c r="B506" s="205"/>
      <c r="C506" s="206"/>
      <c r="D506" s="200" t="s">
        <v>152</v>
      </c>
      <c r="E506" s="207" t="s">
        <v>1</v>
      </c>
      <c r="F506" s="208" t="s">
        <v>1095</v>
      </c>
      <c r="G506" s="206"/>
      <c r="H506" s="207" t="s">
        <v>1</v>
      </c>
      <c r="I506" s="209"/>
      <c r="J506" s="206"/>
      <c r="K506" s="206"/>
      <c r="L506" s="210"/>
      <c r="M506" s="211"/>
      <c r="N506" s="212"/>
      <c r="O506" s="212"/>
      <c r="P506" s="212"/>
      <c r="Q506" s="212"/>
      <c r="R506" s="212"/>
      <c r="S506" s="212"/>
      <c r="T506" s="213"/>
      <c r="AT506" s="214" t="s">
        <v>152</v>
      </c>
      <c r="AU506" s="214" t="s">
        <v>87</v>
      </c>
      <c r="AV506" s="13" t="s">
        <v>85</v>
      </c>
      <c r="AW506" s="13" t="s">
        <v>34</v>
      </c>
      <c r="AX506" s="13" t="s">
        <v>77</v>
      </c>
      <c r="AY506" s="214" t="s">
        <v>141</v>
      </c>
    </row>
    <row r="507" spans="1:65" s="14" customFormat="1" ht="11.25">
      <c r="B507" s="215"/>
      <c r="C507" s="216"/>
      <c r="D507" s="200" t="s">
        <v>152</v>
      </c>
      <c r="E507" s="217" t="s">
        <v>1</v>
      </c>
      <c r="F507" s="218" t="s">
        <v>1105</v>
      </c>
      <c r="G507" s="216"/>
      <c r="H507" s="219">
        <v>2</v>
      </c>
      <c r="I507" s="220"/>
      <c r="J507" s="216"/>
      <c r="K507" s="216"/>
      <c r="L507" s="221"/>
      <c r="M507" s="222"/>
      <c r="N507" s="223"/>
      <c r="O507" s="223"/>
      <c r="P507" s="223"/>
      <c r="Q507" s="223"/>
      <c r="R507" s="223"/>
      <c r="S507" s="223"/>
      <c r="T507" s="224"/>
      <c r="AT507" s="225" t="s">
        <v>152</v>
      </c>
      <c r="AU507" s="225" t="s">
        <v>87</v>
      </c>
      <c r="AV507" s="14" t="s">
        <v>87</v>
      </c>
      <c r="AW507" s="14" t="s">
        <v>34</v>
      </c>
      <c r="AX507" s="14" t="s">
        <v>77</v>
      </c>
      <c r="AY507" s="225" t="s">
        <v>141</v>
      </c>
    </row>
    <row r="508" spans="1:65" s="13" customFormat="1" ht="11.25">
      <c r="B508" s="205"/>
      <c r="C508" s="206"/>
      <c r="D508" s="200" t="s">
        <v>152</v>
      </c>
      <c r="E508" s="207" t="s">
        <v>1</v>
      </c>
      <c r="F508" s="208" t="s">
        <v>941</v>
      </c>
      <c r="G508" s="206"/>
      <c r="H508" s="207" t="s">
        <v>1</v>
      </c>
      <c r="I508" s="209"/>
      <c r="J508" s="206"/>
      <c r="K508" s="206"/>
      <c r="L508" s="210"/>
      <c r="M508" s="211"/>
      <c r="N508" s="212"/>
      <c r="O508" s="212"/>
      <c r="P508" s="212"/>
      <c r="Q508" s="212"/>
      <c r="R508" s="212"/>
      <c r="S508" s="212"/>
      <c r="T508" s="213"/>
      <c r="AT508" s="214" t="s">
        <v>152</v>
      </c>
      <c r="AU508" s="214" t="s">
        <v>87</v>
      </c>
      <c r="AV508" s="13" t="s">
        <v>85</v>
      </c>
      <c r="AW508" s="13" t="s">
        <v>34</v>
      </c>
      <c r="AX508" s="13" t="s">
        <v>77</v>
      </c>
      <c r="AY508" s="214" t="s">
        <v>141</v>
      </c>
    </row>
    <row r="509" spans="1:65" s="13" customFormat="1" ht="11.25">
      <c r="B509" s="205"/>
      <c r="C509" s="206"/>
      <c r="D509" s="200" t="s">
        <v>152</v>
      </c>
      <c r="E509" s="207" t="s">
        <v>1</v>
      </c>
      <c r="F509" s="208" t="s">
        <v>942</v>
      </c>
      <c r="G509" s="206"/>
      <c r="H509" s="207" t="s">
        <v>1</v>
      </c>
      <c r="I509" s="209"/>
      <c r="J509" s="206"/>
      <c r="K509" s="206"/>
      <c r="L509" s="210"/>
      <c r="M509" s="211"/>
      <c r="N509" s="212"/>
      <c r="O509" s="212"/>
      <c r="P509" s="212"/>
      <c r="Q509" s="212"/>
      <c r="R509" s="212"/>
      <c r="S509" s="212"/>
      <c r="T509" s="213"/>
      <c r="AT509" s="214" t="s">
        <v>152</v>
      </c>
      <c r="AU509" s="214" t="s">
        <v>87</v>
      </c>
      <c r="AV509" s="13" t="s">
        <v>85</v>
      </c>
      <c r="AW509" s="13" t="s">
        <v>34</v>
      </c>
      <c r="AX509" s="13" t="s">
        <v>77</v>
      </c>
      <c r="AY509" s="214" t="s">
        <v>141</v>
      </c>
    </row>
    <row r="510" spans="1:65" s="14" customFormat="1" ht="11.25">
      <c r="B510" s="215"/>
      <c r="C510" s="216"/>
      <c r="D510" s="200" t="s">
        <v>152</v>
      </c>
      <c r="E510" s="217" t="s">
        <v>1</v>
      </c>
      <c r="F510" s="218" t="s">
        <v>1093</v>
      </c>
      <c r="G510" s="216"/>
      <c r="H510" s="219">
        <v>20.521999999999998</v>
      </c>
      <c r="I510" s="220"/>
      <c r="J510" s="216"/>
      <c r="K510" s="216"/>
      <c r="L510" s="221"/>
      <c r="M510" s="222"/>
      <c r="N510" s="223"/>
      <c r="O510" s="223"/>
      <c r="P510" s="223"/>
      <c r="Q510" s="223"/>
      <c r="R510" s="223"/>
      <c r="S510" s="223"/>
      <c r="T510" s="224"/>
      <c r="AT510" s="225" t="s">
        <v>152</v>
      </c>
      <c r="AU510" s="225" t="s">
        <v>87</v>
      </c>
      <c r="AV510" s="14" t="s">
        <v>87</v>
      </c>
      <c r="AW510" s="14" t="s">
        <v>34</v>
      </c>
      <c r="AX510" s="14" t="s">
        <v>77</v>
      </c>
      <c r="AY510" s="225" t="s">
        <v>141</v>
      </c>
    </row>
    <row r="511" spans="1:65" s="13" customFormat="1" ht="11.25">
      <c r="B511" s="205"/>
      <c r="C511" s="206"/>
      <c r="D511" s="200" t="s">
        <v>152</v>
      </c>
      <c r="E511" s="207" t="s">
        <v>1</v>
      </c>
      <c r="F511" s="208" t="s">
        <v>1094</v>
      </c>
      <c r="G511" s="206"/>
      <c r="H511" s="207" t="s">
        <v>1</v>
      </c>
      <c r="I511" s="209"/>
      <c r="J511" s="206"/>
      <c r="K511" s="206"/>
      <c r="L511" s="210"/>
      <c r="M511" s="211"/>
      <c r="N511" s="212"/>
      <c r="O511" s="212"/>
      <c r="P511" s="212"/>
      <c r="Q511" s="212"/>
      <c r="R511" s="212"/>
      <c r="S511" s="212"/>
      <c r="T511" s="213"/>
      <c r="AT511" s="214" t="s">
        <v>152</v>
      </c>
      <c r="AU511" s="214" t="s">
        <v>87</v>
      </c>
      <c r="AV511" s="13" t="s">
        <v>85</v>
      </c>
      <c r="AW511" s="13" t="s">
        <v>34</v>
      </c>
      <c r="AX511" s="13" t="s">
        <v>77</v>
      </c>
      <c r="AY511" s="214" t="s">
        <v>141</v>
      </c>
    </row>
    <row r="512" spans="1:65" s="13" customFormat="1" ht="11.25">
      <c r="B512" s="205"/>
      <c r="C512" s="206"/>
      <c r="D512" s="200" t="s">
        <v>152</v>
      </c>
      <c r="E512" s="207" t="s">
        <v>1</v>
      </c>
      <c r="F512" s="208" t="s">
        <v>1095</v>
      </c>
      <c r="G512" s="206"/>
      <c r="H512" s="207" t="s">
        <v>1</v>
      </c>
      <c r="I512" s="209"/>
      <c r="J512" s="206"/>
      <c r="K512" s="206"/>
      <c r="L512" s="210"/>
      <c r="M512" s="211"/>
      <c r="N512" s="212"/>
      <c r="O512" s="212"/>
      <c r="P512" s="212"/>
      <c r="Q512" s="212"/>
      <c r="R512" s="212"/>
      <c r="S512" s="212"/>
      <c r="T512" s="213"/>
      <c r="AT512" s="214" t="s">
        <v>152</v>
      </c>
      <c r="AU512" s="214" t="s">
        <v>87</v>
      </c>
      <c r="AV512" s="13" t="s">
        <v>85</v>
      </c>
      <c r="AW512" s="13" t="s">
        <v>34</v>
      </c>
      <c r="AX512" s="13" t="s">
        <v>77</v>
      </c>
      <c r="AY512" s="214" t="s">
        <v>141</v>
      </c>
    </row>
    <row r="513" spans="1:65" s="14" customFormat="1" ht="11.25">
      <c r="B513" s="215"/>
      <c r="C513" s="216"/>
      <c r="D513" s="200" t="s">
        <v>152</v>
      </c>
      <c r="E513" s="217" t="s">
        <v>1</v>
      </c>
      <c r="F513" s="218" t="s">
        <v>1096</v>
      </c>
      <c r="G513" s="216"/>
      <c r="H513" s="219">
        <v>4</v>
      </c>
      <c r="I513" s="220"/>
      <c r="J513" s="216"/>
      <c r="K513" s="216"/>
      <c r="L513" s="221"/>
      <c r="M513" s="222"/>
      <c r="N513" s="223"/>
      <c r="O513" s="223"/>
      <c r="P513" s="223"/>
      <c r="Q513" s="223"/>
      <c r="R513" s="223"/>
      <c r="S513" s="223"/>
      <c r="T513" s="224"/>
      <c r="AT513" s="225" t="s">
        <v>152</v>
      </c>
      <c r="AU513" s="225" t="s">
        <v>87</v>
      </c>
      <c r="AV513" s="14" t="s">
        <v>87</v>
      </c>
      <c r="AW513" s="14" t="s">
        <v>34</v>
      </c>
      <c r="AX513" s="14" t="s">
        <v>77</v>
      </c>
      <c r="AY513" s="225" t="s">
        <v>141</v>
      </c>
    </row>
    <row r="514" spans="1:65" s="13" customFormat="1" ht="11.25">
      <c r="B514" s="205"/>
      <c r="C514" s="206"/>
      <c r="D514" s="200" t="s">
        <v>152</v>
      </c>
      <c r="E514" s="207" t="s">
        <v>1</v>
      </c>
      <c r="F514" s="208" t="s">
        <v>941</v>
      </c>
      <c r="G514" s="206"/>
      <c r="H514" s="207" t="s">
        <v>1</v>
      </c>
      <c r="I514" s="209"/>
      <c r="J514" s="206"/>
      <c r="K514" s="206"/>
      <c r="L514" s="210"/>
      <c r="M514" s="211"/>
      <c r="N514" s="212"/>
      <c r="O514" s="212"/>
      <c r="P514" s="212"/>
      <c r="Q514" s="212"/>
      <c r="R514" s="212"/>
      <c r="S514" s="212"/>
      <c r="T514" s="213"/>
      <c r="AT514" s="214" t="s">
        <v>152</v>
      </c>
      <c r="AU514" s="214" t="s">
        <v>87</v>
      </c>
      <c r="AV514" s="13" t="s">
        <v>85</v>
      </c>
      <c r="AW514" s="13" t="s">
        <v>34</v>
      </c>
      <c r="AX514" s="13" t="s">
        <v>77</v>
      </c>
      <c r="AY514" s="214" t="s">
        <v>141</v>
      </c>
    </row>
    <row r="515" spans="1:65" s="13" customFormat="1" ht="11.25">
      <c r="B515" s="205"/>
      <c r="C515" s="206"/>
      <c r="D515" s="200" t="s">
        <v>152</v>
      </c>
      <c r="E515" s="207" t="s">
        <v>1</v>
      </c>
      <c r="F515" s="208" t="s">
        <v>942</v>
      </c>
      <c r="G515" s="206"/>
      <c r="H515" s="207" t="s">
        <v>1</v>
      </c>
      <c r="I515" s="209"/>
      <c r="J515" s="206"/>
      <c r="K515" s="206"/>
      <c r="L515" s="210"/>
      <c r="M515" s="211"/>
      <c r="N515" s="212"/>
      <c r="O515" s="212"/>
      <c r="P515" s="212"/>
      <c r="Q515" s="212"/>
      <c r="R515" s="212"/>
      <c r="S515" s="212"/>
      <c r="T515" s="213"/>
      <c r="AT515" s="214" t="s">
        <v>152</v>
      </c>
      <c r="AU515" s="214" t="s">
        <v>87</v>
      </c>
      <c r="AV515" s="13" t="s">
        <v>85</v>
      </c>
      <c r="AW515" s="13" t="s">
        <v>34</v>
      </c>
      <c r="AX515" s="13" t="s">
        <v>77</v>
      </c>
      <c r="AY515" s="214" t="s">
        <v>141</v>
      </c>
    </row>
    <row r="516" spans="1:65" s="14" customFormat="1" ht="11.25">
      <c r="B516" s="215"/>
      <c r="C516" s="216"/>
      <c r="D516" s="200" t="s">
        <v>152</v>
      </c>
      <c r="E516" s="217" t="s">
        <v>1</v>
      </c>
      <c r="F516" s="218" t="s">
        <v>1088</v>
      </c>
      <c r="G516" s="216"/>
      <c r="H516" s="219">
        <v>41.043999999999997</v>
      </c>
      <c r="I516" s="220"/>
      <c r="J516" s="216"/>
      <c r="K516" s="216"/>
      <c r="L516" s="221"/>
      <c r="M516" s="222"/>
      <c r="N516" s="223"/>
      <c r="O516" s="223"/>
      <c r="P516" s="223"/>
      <c r="Q516" s="223"/>
      <c r="R516" s="223"/>
      <c r="S516" s="223"/>
      <c r="T516" s="224"/>
      <c r="AT516" s="225" t="s">
        <v>152</v>
      </c>
      <c r="AU516" s="225" t="s">
        <v>87</v>
      </c>
      <c r="AV516" s="14" t="s">
        <v>87</v>
      </c>
      <c r="AW516" s="14" t="s">
        <v>34</v>
      </c>
      <c r="AX516" s="14" t="s">
        <v>77</v>
      </c>
      <c r="AY516" s="225" t="s">
        <v>141</v>
      </c>
    </row>
    <row r="517" spans="1:65" s="16" customFormat="1" ht="11.25">
      <c r="B517" s="237"/>
      <c r="C517" s="238"/>
      <c r="D517" s="200" t="s">
        <v>152</v>
      </c>
      <c r="E517" s="239" t="s">
        <v>1</v>
      </c>
      <c r="F517" s="240" t="s">
        <v>174</v>
      </c>
      <c r="G517" s="238"/>
      <c r="H517" s="241">
        <v>67.566000000000003</v>
      </c>
      <c r="I517" s="242"/>
      <c r="J517" s="238"/>
      <c r="K517" s="238"/>
      <c r="L517" s="243"/>
      <c r="M517" s="244"/>
      <c r="N517" s="245"/>
      <c r="O517" s="245"/>
      <c r="P517" s="245"/>
      <c r="Q517" s="245"/>
      <c r="R517" s="245"/>
      <c r="S517" s="245"/>
      <c r="T517" s="246"/>
      <c r="AT517" s="247" t="s">
        <v>152</v>
      </c>
      <c r="AU517" s="247" t="s">
        <v>87</v>
      </c>
      <c r="AV517" s="16" t="s">
        <v>148</v>
      </c>
      <c r="AW517" s="16" t="s">
        <v>34</v>
      </c>
      <c r="AX517" s="16" t="s">
        <v>77</v>
      </c>
      <c r="AY517" s="247" t="s">
        <v>141</v>
      </c>
    </row>
    <row r="518" spans="1:65" s="14" customFormat="1" ht="11.25">
      <c r="B518" s="215"/>
      <c r="C518" s="216"/>
      <c r="D518" s="200" t="s">
        <v>152</v>
      </c>
      <c r="E518" s="217" t="s">
        <v>1</v>
      </c>
      <c r="F518" s="218" t="s">
        <v>1110</v>
      </c>
      <c r="G518" s="216"/>
      <c r="H518" s="219">
        <v>68.917000000000002</v>
      </c>
      <c r="I518" s="220"/>
      <c r="J518" s="216"/>
      <c r="K518" s="216"/>
      <c r="L518" s="221"/>
      <c r="M518" s="222"/>
      <c r="N518" s="223"/>
      <c r="O518" s="223"/>
      <c r="P518" s="223"/>
      <c r="Q518" s="223"/>
      <c r="R518" s="223"/>
      <c r="S518" s="223"/>
      <c r="T518" s="224"/>
      <c r="AT518" s="225" t="s">
        <v>152</v>
      </c>
      <c r="AU518" s="225" t="s">
        <v>87</v>
      </c>
      <c r="AV518" s="14" t="s">
        <v>87</v>
      </c>
      <c r="AW518" s="14" t="s">
        <v>34</v>
      </c>
      <c r="AX518" s="14" t="s">
        <v>77</v>
      </c>
      <c r="AY518" s="225" t="s">
        <v>141</v>
      </c>
    </row>
    <row r="519" spans="1:65" s="16" customFormat="1" ht="11.25">
      <c r="B519" s="237"/>
      <c r="C519" s="238"/>
      <c r="D519" s="200" t="s">
        <v>152</v>
      </c>
      <c r="E519" s="239" t="s">
        <v>1</v>
      </c>
      <c r="F519" s="240" t="s">
        <v>174</v>
      </c>
      <c r="G519" s="238"/>
      <c r="H519" s="241">
        <v>68.917000000000002</v>
      </c>
      <c r="I519" s="242"/>
      <c r="J519" s="238"/>
      <c r="K519" s="238"/>
      <c r="L519" s="243"/>
      <c r="M519" s="244"/>
      <c r="N519" s="245"/>
      <c r="O519" s="245"/>
      <c r="P519" s="245"/>
      <c r="Q519" s="245"/>
      <c r="R519" s="245"/>
      <c r="S519" s="245"/>
      <c r="T519" s="246"/>
      <c r="AT519" s="247" t="s">
        <v>152</v>
      </c>
      <c r="AU519" s="247" t="s">
        <v>87</v>
      </c>
      <c r="AV519" s="16" t="s">
        <v>148</v>
      </c>
      <c r="AW519" s="16" t="s">
        <v>34</v>
      </c>
      <c r="AX519" s="16" t="s">
        <v>85</v>
      </c>
      <c r="AY519" s="247" t="s">
        <v>141</v>
      </c>
    </row>
    <row r="520" spans="1:65" s="2" customFormat="1" ht="33" customHeight="1">
      <c r="A520" s="35"/>
      <c r="B520" s="36"/>
      <c r="C520" s="187" t="s">
        <v>660</v>
      </c>
      <c r="D520" s="187" t="s">
        <v>143</v>
      </c>
      <c r="E520" s="188" t="s">
        <v>1111</v>
      </c>
      <c r="F520" s="189" t="s">
        <v>1112</v>
      </c>
      <c r="G520" s="190" t="s">
        <v>146</v>
      </c>
      <c r="H520" s="191">
        <v>546.22500000000002</v>
      </c>
      <c r="I520" s="192"/>
      <c r="J520" s="193">
        <f>ROUND(I520*H520,2)</f>
        <v>0</v>
      </c>
      <c r="K520" s="189" t="s">
        <v>147</v>
      </c>
      <c r="L520" s="40"/>
      <c r="M520" s="194" t="s">
        <v>1</v>
      </c>
      <c r="N520" s="195" t="s">
        <v>42</v>
      </c>
      <c r="O520" s="72"/>
      <c r="P520" s="196">
        <f>O520*H520</f>
        <v>0</v>
      </c>
      <c r="Q520" s="196">
        <v>1.0200000000000001E-3</v>
      </c>
      <c r="R520" s="196">
        <f>Q520*H520</f>
        <v>0.55714950000000008</v>
      </c>
      <c r="S520" s="196">
        <v>0</v>
      </c>
      <c r="T520" s="197">
        <f>S520*H520</f>
        <v>0</v>
      </c>
      <c r="U520" s="35"/>
      <c r="V520" s="35"/>
      <c r="W520" s="35"/>
      <c r="X520" s="35"/>
      <c r="Y520" s="35"/>
      <c r="Z520" s="35"/>
      <c r="AA520" s="35"/>
      <c r="AB520" s="35"/>
      <c r="AC520" s="35"/>
      <c r="AD520" s="35"/>
      <c r="AE520" s="35"/>
      <c r="AR520" s="198" t="s">
        <v>270</v>
      </c>
      <c r="AT520" s="198" t="s">
        <v>143</v>
      </c>
      <c r="AU520" s="198" t="s">
        <v>87</v>
      </c>
      <c r="AY520" s="18" t="s">
        <v>141</v>
      </c>
      <c r="BE520" s="199">
        <f>IF(N520="základní",J520,0)</f>
        <v>0</v>
      </c>
      <c r="BF520" s="199">
        <f>IF(N520="snížená",J520,0)</f>
        <v>0</v>
      </c>
      <c r="BG520" s="199">
        <f>IF(N520="zákl. přenesená",J520,0)</f>
        <v>0</v>
      </c>
      <c r="BH520" s="199">
        <f>IF(N520="sníž. přenesená",J520,0)</f>
        <v>0</v>
      </c>
      <c r="BI520" s="199">
        <f>IF(N520="nulová",J520,0)</f>
        <v>0</v>
      </c>
      <c r="BJ520" s="18" t="s">
        <v>85</v>
      </c>
      <c r="BK520" s="199">
        <f>ROUND(I520*H520,2)</f>
        <v>0</v>
      </c>
      <c r="BL520" s="18" t="s">
        <v>270</v>
      </c>
      <c r="BM520" s="198" t="s">
        <v>1113</v>
      </c>
    </row>
    <row r="521" spans="1:65" s="2" customFormat="1" ht="29.25">
      <c r="A521" s="35"/>
      <c r="B521" s="36"/>
      <c r="C521" s="37"/>
      <c r="D521" s="200" t="s">
        <v>150</v>
      </c>
      <c r="E521" s="37"/>
      <c r="F521" s="201" t="s">
        <v>1114</v>
      </c>
      <c r="G521" s="37"/>
      <c r="H521" s="37"/>
      <c r="I521" s="202"/>
      <c r="J521" s="37"/>
      <c r="K521" s="37"/>
      <c r="L521" s="40"/>
      <c r="M521" s="203"/>
      <c r="N521" s="204"/>
      <c r="O521" s="72"/>
      <c r="P521" s="72"/>
      <c r="Q521" s="72"/>
      <c r="R521" s="72"/>
      <c r="S521" s="72"/>
      <c r="T521" s="73"/>
      <c r="U521" s="35"/>
      <c r="V521" s="35"/>
      <c r="W521" s="35"/>
      <c r="X521" s="35"/>
      <c r="Y521" s="35"/>
      <c r="Z521" s="35"/>
      <c r="AA521" s="35"/>
      <c r="AB521" s="35"/>
      <c r="AC521" s="35"/>
      <c r="AD521" s="35"/>
      <c r="AE521" s="35"/>
      <c r="AT521" s="18" t="s">
        <v>150</v>
      </c>
      <c r="AU521" s="18" t="s">
        <v>87</v>
      </c>
    </row>
    <row r="522" spans="1:65" s="13" customFormat="1" ht="11.25">
      <c r="B522" s="205"/>
      <c r="C522" s="206"/>
      <c r="D522" s="200" t="s">
        <v>152</v>
      </c>
      <c r="E522" s="207" t="s">
        <v>1</v>
      </c>
      <c r="F522" s="208" t="s">
        <v>673</v>
      </c>
      <c r="G522" s="206"/>
      <c r="H522" s="207" t="s">
        <v>1</v>
      </c>
      <c r="I522" s="209"/>
      <c r="J522" s="206"/>
      <c r="K522" s="206"/>
      <c r="L522" s="210"/>
      <c r="M522" s="211"/>
      <c r="N522" s="212"/>
      <c r="O522" s="212"/>
      <c r="P522" s="212"/>
      <c r="Q522" s="212"/>
      <c r="R522" s="212"/>
      <c r="S522" s="212"/>
      <c r="T522" s="213"/>
      <c r="AT522" s="214" t="s">
        <v>152</v>
      </c>
      <c r="AU522" s="214" t="s">
        <v>87</v>
      </c>
      <c r="AV522" s="13" t="s">
        <v>85</v>
      </c>
      <c r="AW522" s="13" t="s">
        <v>34</v>
      </c>
      <c r="AX522" s="13" t="s">
        <v>77</v>
      </c>
      <c r="AY522" s="214" t="s">
        <v>141</v>
      </c>
    </row>
    <row r="523" spans="1:65" s="13" customFormat="1" ht="11.25">
      <c r="B523" s="205"/>
      <c r="C523" s="206"/>
      <c r="D523" s="200" t="s">
        <v>152</v>
      </c>
      <c r="E523" s="207" t="s">
        <v>1</v>
      </c>
      <c r="F523" s="208" t="s">
        <v>1026</v>
      </c>
      <c r="G523" s="206"/>
      <c r="H523" s="207" t="s">
        <v>1</v>
      </c>
      <c r="I523" s="209"/>
      <c r="J523" s="206"/>
      <c r="K523" s="206"/>
      <c r="L523" s="210"/>
      <c r="M523" s="211"/>
      <c r="N523" s="212"/>
      <c r="O523" s="212"/>
      <c r="P523" s="212"/>
      <c r="Q523" s="212"/>
      <c r="R523" s="212"/>
      <c r="S523" s="212"/>
      <c r="T523" s="213"/>
      <c r="AT523" s="214" t="s">
        <v>152</v>
      </c>
      <c r="AU523" s="214" t="s">
        <v>87</v>
      </c>
      <c r="AV523" s="13" t="s">
        <v>85</v>
      </c>
      <c r="AW523" s="13" t="s">
        <v>34</v>
      </c>
      <c r="AX523" s="13" t="s">
        <v>77</v>
      </c>
      <c r="AY523" s="214" t="s">
        <v>141</v>
      </c>
    </row>
    <row r="524" spans="1:65" s="14" customFormat="1" ht="11.25">
      <c r="B524" s="215"/>
      <c r="C524" s="216"/>
      <c r="D524" s="200" t="s">
        <v>152</v>
      </c>
      <c r="E524" s="217" t="s">
        <v>1</v>
      </c>
      <c r="F524" s="218" t="s">
        <v>1115</v>
      </c>
      <c r="G524" s="216"/>
      <c r="H524" s="219">
        <v>330</v>
      </c>
      <c r="I524" s="220"/>
      <c r="J524" s="216"/>
      <c r="K524" s="216"/>
      <c r="L524" s="221"/>
      <c r="M524" s="222"/>
      <c r="N524" s="223"/>
      <c r="O524" s="223"/>
      <c r="P524" s="223"/>
      <c r="Q524" s="223"/>
      <c r="R524" s="223"/>
      <c r="S524" s="223"/>
      <c r="T524" s="224"/>
      <c r="AT524" s="225" t="s">
        <v>152</v>
      </c>
      <c r="AU524" s="225" t="s">
        <v>87</v>
      </c>
      <c r="AV524" s="14" t="s">
        <v>87</v>
      </c>
      <c r="AW524" s="14" t="s">
        <v>34</v>
      </c>
      <c r="AX524" s="14" t="s">
        <v>77</v>
      </c>
      <c r="AY524" s="225" t="s">
        <v>141</v>
      </c>
    </row>
    <row r="525" spans="1:65" s="13" customFormat="1" ht="11.25">
      <c r="B525" s="205"/>
      <c r="C525" s="206"/>
      <c r="D525" s="200" t="s">
        <v>152</v>
      </c>
      <c r="E525" s="207" t="s">
        <v>1</v>
      </c>
      <c r="F525" s="208" t="s">
        <v>1028</v>
      </c>
      <c r="G525" s="206"/>
      <c r="H525" s="207" t="s">
        <v>1</v>
      </c>
      <c r="I525" s="209"/>
      <c r="J525" s="206"/>
      <c r="K525" s="206"/>
      <c r="L525" s="210"/>
      <c r="M525" s="211"/>
      <c r="N525" s="212"/>
      <c r="O525" s="212"/>
      <c r="P525" s="212"/>
      <c r="Q525" s="212"/>
      <c r="R525" s="212"/>
      <c r="S525" s="212"/>
      <c r="T525" s="213"/>
      <c r="AT525" s="214" t="s">
        <v>152</v>
      </c>
      <c r="AU525" s="214" t="s">
        <v>87</v>
      </c>
      <c r="AV525" s="13" t="s">
        <v>85</v>
      </c>
      <c r="AW525" s="13" t="s">
        <v>34</v>
      </c>
      <c r="AX525" s="13" t="s">
        <v>77</v>
      </c>
      <c r="AY525" s="214" t="s">
        <v>141</v>
      </c>
    </row>
    <row r="526" spans="1:65" s="14" customFormat="1" ht="11.25">
      <c r="B526" s="215"/>
      <c r="C526" s="216"/>
      <c r="D526" s="200" t="s">
        <v>152</v>
      </c>
      <c r="E526" s="217" t="s">
        <v>1</v>
      </c>
      <c r="F526" s="218" t="s">
        <v>1116</v>
      </c>
      <c r="G526" s="216"/>
      <c r="H526" s="219">
        <v>264</v>
      </c>
      <c r="I526" s="220"/>
      <c r="J526" s="216"/>
      <c r="K526" s="216"/>
      <c r="L526" s="221"/>
      <c r="M526" s="222"/>
      <c r="N526" s="223"/>
      <c r="O526" s="223"/>
      <c r="P526" s="223"/>
      <c r="Q526" s="223"/>
      <c r="R526" s="223"/>
      <c r="S526" s="223"/>
      <c r="T526" s="224"/>
      <c r="AT526" s="225" t="s">
        <v>152</v>
      </c>
      <c r="AU526" s="225" t="s">
        <v>87</v>
      </c>
      <c r="AV526" s="14" t="s">
        <v>87</v>
      </c>
      <c r="AW526" s="14" t="s">
        <v>34</v>
      </c>
      <c r="AX526" s="14" t="s">
        <v>77</v>
      </c>
      <c r="AY526" s="225" t="s">
        <v>141</v>
      </c>
    </row>
    <row r="527" spans="1:65" s="13" customFormat="1" ht="11.25">
      <c r="B527" s="205"/>
      <c r="C527" s="206"/>
      <c r="D527" s="200" t="s">
        <v>152</v>
      </c>
      <c r="E527" s="207" t="s">
        <v>1</v>
      </c>
      <c r="F527" s="208" t="s">
        <v>1055</v>
      </c>
      <c r="G527" s="206"/>
      <c r="H527" s="207" t="s">
        <v>1</v>
      </c>
      <c r="I527" s="209"/>
      <c r="J527" s="206"/>
      <c r="K527" s="206"/>
      <c r="L527" s="210"/>
      <c r="M527" s="211"/>
      <c r="N527" s="212"/>
      <c r="O527" s="212"/>
      <c r="P527" s="212"/>
      <c r="Q527" s="212"/>
      <c r="R527" s="212"/>
      <c r="S527" s="212"/>
      <c r="T527" s="213"/>
      <c r="AT527" s="214" t="s">
        <v>152</v>
      </c>
      <c r="AU527" s="214" t="s">
        <v>87</v>
      </c>
      <c r="AV527" s="13" t="s">
        <v>85</v>
      </c>
      <c r="AW527" s="13" t="s">
        <v>34</v>
      </c>
      <c r="AX527" s="13" t="s">
        <v>77</v>
      </c>
      <c r="AY527" s="214" t="s">
        <v>141</v>
      </c>
    </row>
    <row r="528" spans="1:65" s="13" customFormat="1" ht="11.25">
      <c r="B528" s="205"/>
      <c r="C528" s="206"/>
      <c r="D528" s="200" t="s">
        <v>152</v>
      </c>
      <c r="E528" s="207" t="s">
        <v>1</v>
      </c>
      <c r="F528" s="208" t="s">
        <v>1047</v>
      </c>
      <c r="G528" s="206"/>
      <c r="H528" s="207" t="s">
        <v>1</v>
      </c>
      <c r="I528" s="209"/>
      <c r="J528" s="206"/>
      <c r="K528" s="206"/>
      <c r="L528" s="210"/>
      <c r="M528" s="211"/>
      <c r="N528" s="212"/>
      <c r="O528" s="212"/>
      <c r="P528" s="212"/>
      <c r="Q528" s="212"/>
      <c r="R528" s="212"/>
      <c r="S528" s="212"/>
      <c r="T528" s="213"/>
      <c r="AT528" s="214" t="s">
        <v>152</v>
      </c>
      <c r="AU528" s="214" t="s">
        <v>87</v>
      </c>
      <c r="AV528" s="13" t="s">
        <v>85</v>
      </c>
      <c r="AW528" s="13" t="s">
        <v>34</v>
      </c>
      <c r="AX528" s="13" t="s">
        <v>77</v>
      </c>
      <c r="AY528" s="214" t="s">
        <v>141</v>
      </c>
    </row>
    <row r="529" spans="1:65" s="14" customFormat="1" ht="11.25">
      <c r="B529" s="215"/>
      <c r="C529" s="216"/>
      <c r="D529" s="200" t="s">
        <v>152</v>
      </c>
      <c r="E529" s="217" t="s">
        <v>1</v>
      </c>
      <c r="F529" s="218" t="s">
        <v>1056</v>
      </c>
      <c r="G529" s="216"/>
      <c r="H529" s="219">
        <v>-43.390999999999998</v>
      </c>
      <c r="I529" s="220"/>
      <c r="J529" s="216"/>
      <c r="K529" s="216"/>
      <c r="L529" s="221"/>
      <c r="M529" s="222"/>
      <c r="N529" s="223"/>
      <c r="O529" s="223"/>
      <c r="P529" s="223"/>
      <c r="Q529" s="223"/>
      <c r="R529" s="223"/>
      <c r="S529" s="223"/>
      <c r="T529" s="224"/>
      <c r="AT529" s="225" t="s">
        <v>152</v>
      </c>
      <c r="AU529" s="225" t="s">
        <v>87</v>
      </c>
      <c r="AV529" s="14" t="s">
        <v>87</v>
      </c>
      <c r="AW529" s="14" t="s">
        <v>34</v>
      </c>
      <c r="AX529" s="14" t="s">
        <v>77</v>
      </c>
      <c r="AY529" s="225" t="s">
        <v>141</v>
      </c>
    </row>
    <row r="530" spans="1:65" s="13" customFormat="1" ht="11.25">
      <c r="B530" s="205"/>
      <c r="C530" s="206"/>
      <c r="D530" s="200" t="s">
        <v>152</v>
      </c>
      <c r="E530" s="207" t="s">
        <v>1</v>
      </c>
      <c r="F530" s="208" t="s">
        <v>1049</v>
      </c>
      <c r="G530" s="206"/>
      <c r="H530" s="207" t="s">
        <v>1</v>
      </c>
      <c r="I530" s="209"/>
      <c r="J530" s="206"/>
      <c r="K530" s="206"/>
      <c r="L530" s="210"/>
      <c r="M530" s="211"/>
      <c r="N530" s="212"/>
      <c r="O530" s="212"/>
      <c r="P530" s="212"/>
      <c r="Q530" s="212"/>
      <c r="R530" s="212"/>
      <c r="S530" s="212"/>
      <c r="T530" s="213"/>
      <c r="AT530" s="214" t="s">
        <v>152</v>
      </c>
      <c r="AU530" s="214" t="s">
        <v>87</v>
      </c>
      <c r="AV530" s="13" t="s">
        <v>85</v>
      </c>
      <c r="AW530" s="13" t="s">
        <v>34</v>
      </c>
      <c r="AX530" s="13" t="s">
        <v>77</v>
      </c>
      <c r="AY530" s="214" t="s">
        <v>141</v>
      </c>
    </row>
    <row r="531" spans="1:65" s="14" customFormat="1" ht="11.25">
      <c r="B531" s="215"/>
      <c r="C531" s="216"/>
      <c r="D531" s="200" t="s">
        <v>152</v>
      </c>
      <c r="E531" s="217" t="s">
        <v>1</v>
      </c>
      <c r="F531" s="218" t="s">
        <v>1057</v>
      </c>
      <c r="G531" s="216"/>
      <c r="H531" s="219">
        <v>-4.3840000000000003</v>
      </c>
      <c r="I531" s="220"/>
      <c r="J531" s="216"/>
      <c r="K531" s="216"/>
      <c r="L531" s="221"/>
      <c r="M531" s="222"/>
      <c r="N531" s="223"/>
      <c r="O531" s="223"/>
      <c r="P531" s="223"/>
      <c r="Q531" s="223"/>
      <c r="R531" s="223"/>
      <c r="S531" s="223"/>
      <c r="T531" s="224"/>
      <c r="AT531" s="225" t="s">
        <v>152</v>
      </c>
      <c r="AU531" s="225" t="s">
        <v>87</v>
      </c>
      <c r="AV531" s="14" t="s">
        <v>87</v>
      </c>
      <c r="AW531" s="14" t="s">
        <v>34</v>
      </c>
      <c r="AX531" s="14" t="s">
        <v>77</v>
      </c>
      <c r="AY531" s="225" t="s">
        <v>141</v>
      </c>
    </row>
    <row r="532" spans="1:65" s="16" customFormat="1" ht="11.25">
      <c r="B532" s="237"/>
      <c r="C532" s="238"/>
      <c r="D532" s="200" t="s">
        <v>152</v>
      </c>
      <c r="E532" s="239" t="s">
        <v>1</v>
      </c>
      <c r="F532" s="240" t="s">
        <v>174</v>
      </c>
      <c r="G532" s="238"/>
      <c r="H532" s="241">
        <v>546.22500000000002</v>
      </c>
      <c r="I532" s="242"/>
      <c r="J532" s="238"/>
      <c r="K532" s="238"/>
      <c r="L532" s="243"/>
      <c r="M532" s="244"/>
      <c r="N532" s="245"/>
      <c r="O532" s="245"/>
      <c r="P532" s="245"/>
      <c r="Q532" s="245"/>
      <c r="R532" s="245"/>
      <c r="S532" s="245"/>
      <c r="T532" s="246"/>
      <c r="AT532" s="247" t="s">
        <v>152</v>
      </c>
      <c r="AU532" s="247" t="s">
        <v>87</v>
      </c>
      <c r="AV532" s="16" t="s">
        <v>148</v>
      </c>
      <c r="AW532" s="16" t="s">
        <v>34</v>
      </c>
      <c r="AX532" s="16" t="s">
        <v>85</v>
      </c>
      <c r="AY532" s="247" t="s">
        <v>141</v>
      </c>
    </row>
    <row r="533" spans="1:65" s="2" customFormat="1" ht="24.2" customHeight="1">
      <c r="A533" s="35"/>
      <c r="B533" s="36"/>
      <c r="C533" s="248" t="s">
        <v>665</v>
      </c>
      <c r="D533" s="248" t="s">
        <v>248</v>
      </c>
      <c r="E533" s="249" t="s">
        <v>1117</v>
      </c>
      <c r="F533" s="250" t="s">
        <v>1118</v>
      </c>
      <c r="G533" s="251" t="s">
        <v>146</v>
      </c>
      <c r="H533" s="252">
        <v>48.731000000000002</v>
      </c>
      <c r="I533" s="253"/>
      <c r="J533" s="254">
        <f>ROUND(I533*H533,2)</f>
        <v>0</v>
      </c>
      <c r="K533" s="250" t="s">
        <v>147</v>
      </c>
      <c r="L533" s="255"/>
      <c r="M533" s="256" t="s">
        <v>1</v>
      </c>
      <c r="N533" s="257" t="s">
        <v>42</v>
      </c>
      <c r="O533" s="72"/>
      <c r="P533" s="196">
        <f>O533*H533</f>
        <v>0</v>
      </c>
      <c r="Q533" s="196">
        <v>4.7999999999999996E-3</v>
      </c>
      <c r="R533" s="196">
        <f>Q533*H533</f>
        <v>0.2339088</v>
      </c>
      <c r="S533" s="196">
        <v>0</v>
      </c>
      <c r="T533" s="197">
        <f>S533*H533</f>
        <v>0</v>
      </c>
      <c r="U533" s="35"/>
      <c r="V533" s="35"/>
      <c r="W533" s="35"/>
      <c r="X533" s="35"/>
      <c r="Y533" s="35"/>
      <c r="Z533" s="35"/>
      <c r="AA533" s="35"/>
      <c r="AB533" s="35"/>
      <c r="AC533" s="35"/>
      <c r="AD533" s="35"/>
      <c r="AE533" s="35"/>
      <c r="AR533" s="198" t="s">
        <v>361</v>
      </c>
      <c r="AT533" s="198" t="s">
        <v>248</v>
      </c>
      <c r="AU533" s="198" t="s">
        <v>87</v>
      </c>
      <c r="AY533" s="18" t="s">
        <v>141</v>
      </c>
      <c r="BE533" s="199">
        <f>IF(N533="základní",J533,0)</f>
        <v>0</v>
      </c>
      <c r="BF533" s="199">
        <f>IF(N533="snížená",J533,0)</f>
        <v>0</v>
      </c>
      <c r="BG533" s="199">
        <f>IF(N533="zákl. přenesená",J533,0)</f>
        <v>0</v>
      </c>
      <c r="BH533" s="199">
        <f>IF(N533="sníž. přenesená",J533,0)</f>
        <v>0</v>
      </c>
      <c r="BI533" s="199">
        <f>IF(N533="nulová",J533,0)</f>
        <v>0</v>
      </c>
      <c r="BJ533" s="18" t="s">
        <v>85</v>
      </c>
      <c r="BK533" s="199">
        <f>ROUND(I533*H533,2)</f>
        <v>0</v>
      </c>
      <c r="BL533" s="18" t="s">
        <v>270</v>
      </c>
      <c r="BM533" s="198" t="s">
        <v>1119</v>
      </c>
    </row>
    <row r="534" spans="1:65" s="2" customFormat="1" ht="19.5">
      <c r="A534" s="35"/>
      <c r="B534" s="36"/>
      <c r="C534" s="37"/>
      <c r="D534" s="200" t="s">
        <v>150</v>
      </c>
      <c r="E534" s="37"/>
      <c r="F534" s="201" t="s">
        <v>1118</v>
      </c>
      <c r="G534" s="37"/>
      <c r="H534" s="37"/>
      <c r="I534" s="202"/>
      <c r="J534" s="37"/>
      <c r="K534" s="37"/>
      <c r="L534" s="40"/>
      <c r="M534" s="203"/>
      <c r="N534" s="204"/>
      <c r="O534" s="72"/>
      <c r="P534" s="72"/>
      <c r="Q534" s="72"/>
      <c r="R534" s="72"/>
      <c r="S534" s="72"/>
      <c r="T534" s="73"/>
      <c r="U534" s="35"/>
      <c r="V534" s="35"/>
      <c r="W534" s="35"/>
      <c r="X534" s="35"/>
      <c r="Y534" s="35"/>
      <c r="Z534" s="35"/>
      <c r="AA534" s="35"/>
      <c r="AB534" s="35"/>
      <c r="AC534" s="35"/>
      <c r="AD534" s="35"/>
      <c r="AE534" s="35"/>
      <c r="AT534" s="18" t="s">
        <v>150</v>
      </c>
      <c r="AU534" s="18" t="s">
        <v>87</v>
      </c>
    </row>
    <row r="535" spans="1:65" s="13" customFormat="1" ht="11.25">
      <c r="B535" s="205"/>
      <c r="C535" s="206"/>
      <c r="D535" s="200" t="s">
        <v>152</v>
      </c>
      <c r="E535" s="207" t="s">
        <v>1</v>
      </c>
      <c r="F535" s="208" t="s">
        <v>1047</v>
      </c>
      <c r="G535" s="206"/>
      <c r="H535" s="207" t="s">
        <v>1</v>
      </c>
      <c r="I535" s="209"/>
      <c r="J535" s="206"/>
      <c r="K535" s="206"/>
      <c r="L535" s="210"/>
      <c r="M535" s="211"/>
      <c r="N535" s="212"/>
      <c r="O535" s="212"/>
      <c r="P535" s="212"/>
      <c r="Q535" s="212"/>
      <c r="R535" s="212"/>
      <c r="S535" s="212"/>
      <c r="T535" s="213"/>
      <c r="AT535" s="214" t="s">
        <v>152</v>
      </c>
      <c r="AU535" s="214" t="s">
        <v>87</v>
      </c>
      <c r="AV535" s="13" t="s">
        <v>85</v>
      </c>
      <c r="AW535" s="13" t="s">
        <v>34</v>
      </c>
      <c r="AX535" s="13" t="s">
        <v>77</v>
      </c>
      <c r="AY535" s="214" t="s">
        <v>141</v>
      </c>
    </row>
    <row r="536" spans="1:65" s="14" customFormat="1" ht="11.25">
      <c r="B536" s="215"/>
      <c r="C536" s="216"/>
      <c r="D536" s="200" t="s">
        <v>152</v>
      </c>
      <c r="E536" s="217" t="s">
        <v>1</v>
      </c>
      <c r="F536" s="218" t="s">
        <v>1048</v>
      </c>
      <c r="G536" s="216"/>
      <c r="H536" s="219">
        <v>41.186</v>
      </c>
      <c r="I536" s="220"/>
      <c r="J536" s="216"/>
      <c r="K536" s="216"/>
      <c r="L536" s="221"/>
      <c r="M536" s="222"/>
      <c r="N536" s="223"/>
      <c r="O536" s="223"/>
      <c r="P536" s="223"/>
      <c r="Q536" s="223"/>
      <c r="R536" s="223"/>
      <c r="S536" s="223"/>
      <c r="T536" s="224"/>
      <c r="AT536" s="225" t="s">
        <v>152</v>
      </c>
      <c r="AU536" s="225" t="s">
        <v>87</v>
      </c>
      <c r="AV536" s="14" t="s">
        <v>87</v>
      </c>
      <c r="AW536" s="14" t="s">
        <v>34</v>
      </c>
      <c r="AX536" s="14" t="s">
        <v>77</v>
      </c>
      <c r="AY536" s="225" t="s">
        <v>141</v>
      </c>
    </row>
    <row r="537" spans="1:65" s="13" customFormat="1" ht="11.25">
      <c r="B537" s="205"/>
      <c r="C537" s="206"/>
      <c r="D537" s="200" t="s">
        <v>152</v>
      </c>
      <c r="E537" s="207" t="s">
        <v>1</v>
      </c>
      <c r="F537" s="208" t="s">
        <v>1049</v>
      </c>
      <c r="G537" s="206"/>
      <c r="H537" s="207" t="s">
        <v>1</v>
      </c>
      <c r="I537" s="209"/>
      <c r="J537" s="206"/>
      <c r="K537" s="206"/>
      <c r="L537" s="210"/>
      <c r="M537" s="211"/>
      <c r="N537" s="212"/>
      <c r="O537" s="212"/>
      <c r="P537" s="212"/>
      <c r="Q537" s="212"/>
      <c r="R537" s="212"/>
      <c r="S537" s="212"/>
      <c r="T537" s="213"/>
      <c r="AT537" s="214" t="s">
        <v>152</v>
      </c>
      <c r="AU537" s="214" t="s">
        <v>87</v>
      </c>
      <c r="AV537" s="13" t="s">
        <v>85</v>
      </c>
      <c r="AW537" s="13" t="s">
        <v>34</v>
      </c>
      <c r="AX537" s="13" t="s">
        <v>77</v>
      </c>
      <c r="AY537" s="214" t="s">
        <v>141</v>
      </c>
    </row>
    <row r="538" spans="1:65" s="14" customFormat="1" ht="11.25">
      <c r="B538" s="215"/>
      <c r="C538" s="216"/>
      <c r="D538" s="200" t="s">
        <v>152</v>
      </c>
      <c r="E538" s="217" t="s">
        <v>1</v>
      </c>
      <c r="F538" s="218" t="s">
        <v>1050</v>
      </c>
      <c r="G538" s="216"/>
      <c r="H538" s="219">
        <v>3.8330000000000002</v>
      </c>
      <c r="I538" s="220"/>
      <c r="J538" s="216"/>
      <c r="K538" s="216"/>
      <c r="L538" s="221"/>
      <c r="M538" s="222"/>
      <c r="N538" s="223"/>
      <c r="O538" s="223"/>
      <c r="P538" s="223"/>
      <c r="Q538" s="223"/>
      <c r="R538" s="223"/>
      <c r="S538" s="223"/>
      <c r="T538" s="224"/>
      <c r="AT538" s="225" t="s">
        <v>152</v>
      </c>
      <c r="AU538" s="225" t="s">
        <v>87</v>
      </c>
      <c r="AV538" s="14" t="s">
        <v>87</v>
      </c>
      <c r="AW538" s="14" t="s">
        <v>34</v>
      </c>
      <c r="AX538" s="14" t="s">
        <v>77</v>
      </c>
      <c r="AY538" s="225" t="s">
        <v>141</v>
      </c>
    </row>
    <row r="539" spans="1:65" s="13" customFormat="1" ht="11.25">
      <c r="B539" s="205"/>
      <c r="C539" s="206"/>
      <c r="D539" s="200" t="s">
        <v>152</v>
      </c>
      <c r="E539" s="207" t="s">
        <v>1</v>
      </c>
      <c r="F539" s="208" t="s">
        <v>1047</v>
      </c>
      <c r="G539" s="206"/>
      <c r="H539" s="207" t="s">
        <v>1</v>
      </c>
      <c r="I539" s="209"/>
      <c r="J539" s="206"/>
      <c r="K539" s="206"/>
      <c r="L539" s="210"/>
      <c r="M539" s="211"/>
      <c r="N539" s="212"/>
      <c r="O539" s="212"/>
      <c r="P539" s="212"/>
      <c r="Q539" s="212"/>
      <c r="R539" s="212"/>
      <c r="S539" s="212"/>
      <c r="T539" s="213"/>
      <c r="AT539" s="214" t="s">
        <v>152</v>
      </c>
      <c r="AU539" s="214" t="s">
        <v>87</v>
      </c>
      <c r="AV539" s="13" t="s">
        <v>85</v>
      </c>
      <c r="AW539" s="13" t="s">
        <v>34</v>
      </c>
      <c r="AX539" s="13" t="s">
        <v>77</v>
      </c>
      <c r="AY539" s="214" t="s">
        <v>141</v>
      </c>
    </row>
    <row r="540" spans="1:65" s="14" customFormat="1" ht="11.25">
      <c r="B540" s="215"/>
      <c r="C540" s="216"/>
      <c r="D540" s="200" t="s">
        <v>152</v>
      </c>
      <c r="E540" s="217" t="s">
        <v>1</v>
      </c>
      <c r="F540" s="218" t="s">
        <v>1062</v>
      </c>
      <c r="G540" s="216"/>
      <c r="H540" s="219">
        <v>2.2050000000000001</v>
      </c>
      <c r="I540" s="220"/>
      <c r="J540" s="216"/>
      <c r="K540" s="216"/>
      <c r="L540" s="221"/>
      <c r="M540" s="222"/>
      <c r="N540" s="223"/>
      <c r="O540" s="223"/>
      <c r="P540" s="223"/>
      <c r="Q540" s="223"/>
      <c r="R540" s="223"/>
      <c r="S540" s="223"/>
      <c r="T540" s="224"/>
      <c r="AT540" s="225" t="s">
        <v>152</v>
      </c>
      <c r="AU540" s="225" t="s">
        <v>87</v>
      </c>
      <c r="AV540" s="14" t="s">
        <v>87</v>
      </c>
      <c r="AW540" s="14" t="s">
        <v>34</v>
      </c>
      <c r="AX540" s="14" t="s">
        <v>77</v>
      </c>
      <c r="AY540" s="225" t="s">
        <v>141</v>
      </c>
    </row>
    <row r="541" spans="1:65" s="13" customFormat="1" ht="11.25">
      <c r="B541" s="205"/>
      <c r="C541" s="206"/>
      <c r="D541" s="200" t="s">
        <v>152</v>
      </c>
      <c r="E541" s="207" t="s">
        <v>1</v>
      </c>
      <c r="F541" s="208" t="s">
        <v>1049</v>
      </c>
      <c r="G541" s="206"/>
      <c r="H541" s="207" t="s">
        <v>1</v>
      </c>
      <c r="I541" s="209"/>
      <c r="J541" s="206"/>
      <c r="K541" s="206"/>
      <c r="L541" s="210"/>
      <c r="M541" s="211"/>
      <c r="N541" s="212"/>
      <c r="O541" s="212"/>
      <c r="P541" s="212"/>
      <c r="Q541" s="212"/>
      <c r="R541" s="212"/>
      <c r="S541" s="212"/>
      <c r="T541" s="213"/>
      <c r="AT541" s="214" t="s">
        <v>152</v>
      </c>
      <c r="AU541" s="214" t="s">
        <v>87</v>
      </c>
      <c r="AV541" s="13" t="s">
        <v>85</v>
      </c>
      <c r="AW541" s="13" t="s">
        <v>34</v>
      </c>
      <c r="AX541" s="13" t="s">
        <v>77</v>
      </c>
      <c r="AY541" s="214" t="s">
        <v>141</v>
      </c>
    </row>
    <row r="542" spans="1:65" s="14" customFormat="1" ht="11.25">
      <c r="B542" s="215"/>
      <c r="C542" s="216"/>
      <c r="D542" s="200" t="s">
        <v>152</v>
      </c>
      <c r="E542" s="217" t="s">
        <v>1</v>
      </c>
      <c r="F542" s="218" t="s">
        <v>1063</v>
      </c>
      <c r="G542" s="216"/>
      <c r="H542" s="219">
        <v>0.55100000000000005</v>
      </c>
      <c r="I542" s="220"/>
      <c r="J542" s="216"/>
      <c r="K542" s="216"/>
      <c r="L542" s="221"/>
      <c r="M542" s="222"/>
      <c r="N542" s="223"/>
      <c r="O542" s="223"/>
      <c r="P542" s="223"/>
      <c r="Q542" s="223"/>
      <c r="R542" s="223"/>
      <c r="S542" s="223"/>
      <c r="T542" s="224"/>
      <c r="AT542" s="225" t="s">
        <v>152</v>
      </c>
      <c r="AU542" s="225" t="s">
        <v>87</v>
      </c>
      <c r="AV542" s="14" t="s">
        <v>87</v>
      </c>
      <c r="AW542" s="14" t="s">
        <v>34</v>
      </c>
      <c r="AX542" s="14" t="s">
        <v>77</v>
      </c>
      <c r="AY542" s="225" t="s">
        <v>141</v>
      </c>
    </row>
    <row r="543" spans="1:65" s="16" customFormat="1" ht="11.25">
      <c r="B543" s="237"/>
      <c r="C543" s="238"/>
      <c r="D543" s="200" t="s">
        <v>152</v>
      </c>
      <c r="E543" s="239" t="s">
        <v>1</v>
      </c>
      <c r="F543" s="240" t="s">
        <v>174</v>
      </c>
      <c r="G543" s="238"/>
      <c r="H543" s="241">
        <v>47.774999999999999</v>
      </c>
      <c r="I543" s="242"/>
      <c r="J543" s="238"/>
      <c r="K543" s="238"/>
      <c r="L543" s="243"/>
      <c r="M543" s="244"/>
      <c r="N543" s="245"/>
      <c r="O543" s="245"/>
      <c r="P543" s="245"/>
      <c r="Q543" s="245"/>
      <c r="R543" s="245"/>
      <c r="S543" s="245"/>
      <c r="T543" s="246"/>
      <c r="AT543" s="247" t="s">
        <v>152</v>
      </c>
      <c r="AU543" s="247" t="s">
        <v>87</v>
      </c>
      <c r="AV543" s="16" t="s">
        <v>148</v>
      </c>
      <c r="AW543" s="16" t="s">
        <v>34</v>
      </c>
      <c r="AX543" s="16" t="s">
        <v>77</v>
      </c>
      <c r="AY543" s="247" t="s">
        <v>141</v>
      </c>
    </row>
    <row r="544" spans="1:65" s="14" customFormat="1" ht="11.25">
      <c r="B544" s="215"/>
      <c r="C544" s="216"/>
      <c r="D544" s="200" t="s">
        <v>152</v>
      </c>
      <c r="E544" s="217" t="s">
        <v>1</v>
      </c>
      <c r="F544" s="218" t="s">
        <v>1120</v>
      </c>
      <c r="G544" s="216"/>
      <c r="H544" s="219">
        <v>48.731000000000002</v>
      </c>
      <c r="I544" s="220"/>
      <c r="J544" s="216"/>
      <c r="K544" s="216"/>
      <c r="L544" s="221"/>
      <c r="M544" s="222"/>
      <c r="N544" s="223"/>
      <c r="O544" s="223"/>
      <c r="P544" s="223"/>
      <c r="Q544" s="223"/>
      <c r="R544" s="223"/>
      <c r="S544" s="223"/>
      <c r="T544" s="224"/>
      <c r="AT544" s="225" t="s">
        <v>152</v>
      </c>
      <c r="AU544" s="225" t="s">
        <v>87</v>
      </c>
      <c r="AV544" s="14" t="s">
        <v>87</v>
      </c>
      <c r="AW544" s="14" t="s">
        <v>34</v>
      </c>
      <c r="AX544" s="14" t="s">
        <v>77</v>
      </c>
      <c r="AY544" s="225" t="s">
        <v>141</v>
      </c>
    </row>
    <row r="545" spans="1:65" s="16" customFormat="1" ht="11.25">
      <c r="B545" s="237"/>
      <c r="C545" s="238"/>
      <c r="D545" s="200" t="s">
        <v>152</v>
      </c>
      <c r="E545" s="239" t="s">
        <v>1</v>
      </c>
      <c r="F545" s="240" t="s">
        <v>174</v>
      </c>
      <c r="G545" s="238"/>
      <c r="H545" s="241">
        <v>48.731000000000002</v>
      </c>
      <c r="I545" s="242"/>
      <c r="J545" s="238"/>
      <c r="K545" s="238"/>
      <c r="L545" s="243"/>
      <c r="M545" s="244"/>
      <c r="N545" s="245"/>
      <c r="O545" s="245"/>
      <c r="P545" s="245"/>
      <c r="Q545" s="245"/>
      <c r="R545" s="245"/>
      <c r="S545" s="245"/>
      <c r="T545" s="246"/>
      <c r="AT545" s="247" t="s">
        <v>152</v>
      </c>
      <c r="AU545" s="247" t="s">
        <v>87</v>
      </c>
      <c r="AV545" s="16" t="s">
        <v>148</v>
      </c>
      <c r="AW545" s="16" t="s">
        <v>34</v>
      </c>
      <c r="AX545" s="16" t="s">
        <v>85</v>
      </c>
      <c r="AY545" s="247" t="s">
        <v>141</v>
      </c>
    </row>
    <row r="546" spans="1:65" s="2" customFormat="1" ht="24.2" customHeight="1">
      <c r="A546" s="35"/>
      <c r="B546" s="36"/>
      <c r="C546" s="248" t="s">
        <v>669</v>
      </c>
      <c r="D546" s="248" t="s">
        <v>248</v>
      </c>
      <c r="E546" s="249" t="s">
        <v>1121</v>
      </c>
      <c r="F546" s="250" t="s">
        <v>1122</v>
      </c>
      <c r="G546" s="251" t="s">
        <v>146</v>
      </c>
      <c r="H546" s="252">
        <v>254.21</v>
      </c>
      <c r="I546" s="253"/>
      <c r="J546" s="254">
        <f>ROUND(I546*H546,2)</f>
        <v>0</v>
      </c>
      <c r="K546" s="250" t="s">
        <v>222</v>
      </c>
      <c r="L546" s="255"/>
      <c r="M546" s="256" t="s">
        <v>1</v>
      </c>
      <c r="N546" s="257" t="s">
        <v>42</v>
      </c>
      <c r="O546" s="72"/>
      <c r="P546" s="196">
        <f>O546*H546</f>
        <v>0</v>
      </c>
      <c r="Q546" s="196">
        <v>0</v>
      </c>
      <c r="R546" s="196">
        <f>Q546*H546</f>
        <v>0</v>
      </c>
      <c r="S546" s="196">
        <v>0</v>
      </c>
      <c r="T546" s="197">
        <f>S546*H546</f>
        <v>0</v>
      </c>
      <c r="U546" s="35"/>
      <c r="V546" s="35"/>
      <c r="W546" s="35"/>
      <c r="X546" s="35"/>
      <c r="Y546" s="35"/>
      <c r="Z546" s="35"/>
      <c r="AA546" s="35"/>
      <c r="AB546" s="35"/>
      <c r="AC546" s="35"/>
      <c r="AD546" s="35"/>
      <c r="AE546" s="35"/>
      <c r="AR546" s="198" t="s">
        <v>361</v>
      </c>
      <c r="AT546" s="198" t="s">
        <v>248</v>
      </c>
      <c r="AU546" s="198" t="s">
        <v>87</v>
      </c>
      <c r="AY546" s="18" t="s">
        <v>141</v>
      </c>
      <c r="BE546" s="199">
        <f>IF(N546="základní",J546,0)</f>
        <v>0</v>
      </c>
      <c r="BF546" s="199">
        <f>IF(N546="snížená",J546,0)</f>
        <v>0</v>
      </c>
      <c r="BG546" s="199">
        <f>IF(N546="zákl. přenesená",J546,0)</f>
        <v>0</v>
      </c>
      <c r="BH546" s="199">
        <f>IF(N546="sníž. přenesená",J546,0)</f>
        <v>0</v>
      </c>
      <c r="BI546" s="199">
        <f>IF(N546="nulová",J546,0)</f>
        <v>0</v>
      </c>
      <c r="BJ546" s="18" t="s">
        <v>85</v>
      </c>
      <c r="BK546" s="199">
        <f>ROUND(I546*H546,2)</f>
        <v>0</v>
      </c>
      <c r="BL546" s="18" t="s">
        <v>270</v>
      </c>
      <c r="BM546" s="198" t="s">
        <v>1123</v>
      </c>
    </row>
    <row r="547" spans="1:65" s="2" customFormat="1" ht="19.5">
      <c r="A547" s="35"/>
      <c r="B547" s="36"/>
      <c r="C547" s="37"/>
      <c r="D547" s="200" t="s">
        <v>150</v>
      </c>
      <c r="E547" s="37"/>
      <c r="F547" s="201" t="s">
        <v>1124</v>
      </c>
      <c r="G547" s="37"/>
      <c r="H547" s="37"/>
      <c r="I547" s="202"/>
      <c r="J547" s="37"/>
      <c r="K547" s="37"/>
      <c r="L547" s="40"/>
      <c r="M547" s="203"/>
      <c r="N547" s="204"/>
      <c r="O547" s="72"/>
      <c r="P547" s="72"/>
      <c r="Q547" s="72"/>
      <c r="R547" s="72"/>
      <c r="S547" s="72"/>
      <c r="T547" s="73"/>
      <c r="U547" s="35"/>
      <c r="V547" s="35"/>
      <c r="W547" s="35"/>
      <c r="X547" s="35"/>
      <c r="Y547" s="35"/>
      <c r="Z547" s="35"/>
      <c r="AA547" s="35"/>
      <c r="AB547" s="35"/>
      <c r="AC547" s="35"/>
      <c r="AD547" s="35"/>
      <c r="AE547" s="35"/>
      <c r="AT547" s="18" t="s">
        <v>150</v>
      </c>
      <c r="AU547" s="18" t="s">
        <v>87</v>
      </c>
    </row>
    <row r="548" spans="1:65" s="13" customFormat="1" ht="11.25">
      <c r="B548" s="205"/>
      <c r="C548" s="206"/>
      <c r="D548" s="200" t="s">
        <v>152</v>
      </c>
      <c r="E548" s="207" t="s">
        <v>1</v>
      </c>
      <c r="F548" s="208" t="s">
        <v>673</v>
      </c>
      <c r="G548" s="206"/>
      <c r="H548" s="207" t="s">
        <v>1</v>
      </c>
      <c r="I548" s="209"/>
      <c r="J548" s="206"/>
      <c r="K548" s="206"/>
      <c r="L548" s="210"/>
      <c r="M548" s="211"/>
      <c r="N548" s="212"/>
      <c r="O548" s="212"/>
      <c r="P548" s="212"/>
      <c r="Q548" s="212"/>
      <c r="R548" s="212"/>
      <c r="S548" s="212"/>
      <c r="T548" s="213"/>
      <c r="AT548" s="214" t="s">
        <v>152</v>
      </c>
      <c r="AU548" s="214" t="s">
        <v>87</v>
      </c>
      <c r="AV548" s="13" t="s">
        <v>85</v>
      </c>
      <c r="AW548" s="13" t="s">
        <v>34</v>
      </c>
      <c r="AX548" s="13" t="s">
        <v>77</v>
      </c>
      <c r="AY548" s="214" t="s">
        <v>141</v>
      </c>
    </row>
    <row r="549" spans="1:65" s="13" customFormat="1" ht="11.25">
      <c r="B549" s="205"/>
      <c r="C549" s="206"/>
      <c r="D549" s="200" t="s">
        <v>152</v>
      </c>
      <c r="E549" s="207" t="s">
        <v>1</v>
      </c>
      <c r="F549" s="208" t="s">
        <v>1026</v>
      </c>
      <c r="G549" s="206"/>
      <c r="H549" s="207" t="s">
        <v>1</v>
      </c>
      <c r="I549" s="209"/>
      <c r="J549" s="206"/>
      <c r="K549" s="206"/>
      <c r="L549" s="210"/>
      <c r="M549" s="211"/>
      <c r="N549" s="212"/>
      <c r="O549" s="212"/>
      <c r="P549" s="212"/>
      <c r="Q549" s="212"/>
      <c r="R549" s="212"/>
      <c r="S549" s="212"/>
      <c r="T549" s="213"/>
      <c r="AT549" s="214" t="s">
        <v>152</v>
      </c>
      <c r="AU549" s="214" t="s">
        <v>87</v>
      </c>
      <c r="AV549" s="13" t="s">
        <v>85</v>
      </c>
      <c r="AW549" s="13" t="s">
        <v>34</v>
      </c>
      <c r="AX549" s="13" t="s">
        <v>77</v>
      </c>
      <c r="AY549" s="214" t="s">
        <v>141</v>
      </c>
    </row>
    <row r="550" spans="1:65" s="14" customFormat="1" ht="11.25">
      <c r="B550" s="215"/>
      <c r="C550" s="216"/>
      <c r="D550" s="200" t="s">
        <v>152</v>
      </c>
      <c r="E550" s="217" t="s">
        <v>1</v>
      </c>
      <c r="F550" s="218" t="s">
        <v>1027</v>
      </c>
      <c r="G550" s="216"/>
      <c r="H550" s="219">
        <v>165</v>
      </c>
      <c r="I550" s="220"/>
      <c r="J550" s="216"/>
      <c r="K550" s="216"/>
      <c r="L550" s="221"/>
      <c r="M550" s="222"/>
      <c r="N550" s="223"/>
      <c r="O550" s="223"/>
      <c r="P550" s="223"/>
      <c r="Q550" s="223"/>
      <c r="R550" s="223"/>
      <c r="S550" s="223"/>
      <c r="T550" s="224"/>
      <c r="AT550" s="225" t="s">
        <v>152</v>
      </c>
      <c r="AU550" s="225" t="s">
        <v>87</v>
      </c>
      <c r="AV550" s="14" t="s">
        <v>87</v>
      </c>
      <c r="AW550" s="14" t="s">
        <v>34</v>
      </c>
      <c r="AX550" s="14" t="s">
        <v>77</v>
      </c>
      <c r="AY550" s="225" t="s">
        <v>141</v>
      </c>
    </row>
    <row r="551" spans="1:65" s="13" customFormat="1" ht="11.25">
      <c r="B551" s="205"/>
      <c r="C551" s="206"/>
      <c r="D551" s="200" t="s">
        <v>152</v>
      </c>
      <c r="E551" s="207" t="s">
        <v>1</v>
      </c>
      <c r="F551" s="208" t="s">
        <v>1028</v>
      </c>
      <c r="G551" s="206"/>
      <c r="H551" s="207" t="s">
        <v>1</v>
      </c>
      <c r="I551" s="209"/>
      <c r="J551" s="206"/>
      <c r="K551" s="206"/>
      <c r="L551" s="210"/>
      <c r="M551" s="211"/>
      <c r="N551" s="212"/>
      <c r="O551" s="212"/>
      <c r="P551" s="212"/>
      <c r="Q551" s="212"/>
      <c r="R551" s="212"/>
      <c r="S551" s="212"/>
      <c r="T551" s="213"/>
      <c r="AT551" s="214" t="s">
        <v>152</v>
      </c>
      <c r="AU551" s="214" t="s">
        <v>87</v>
      </c>
      <c r="AV551" s="13" t="s">
        <v>85</v>
      </c>
      <c r="AW551" s="13" t="s">
        <v>34</v>
      </c>
      <c r="AX551" s="13" t="s">
        <v>77</v>
      </c>
      <c r="AY551" s="214" t="s">
        <v>141</v>
      </c>
    </row>
    <row r="552" spans="1:65" s="14" customFormat="1" ht="11.25">
      <c r="B552" s="215"/>
      <c r="C552" s="216"/>
      <c r="D552" s="200" t="s">
        <v>152</v>
      </c>
      <c r="E552" s="217" t="s">
        <v>1</v>
      </c>
      <c r="F552" s="218" t="s">
        <v>1029</v>
      </c>
      <c r="G552" s="216"/>
      <c r="H552" s="219">
        <v>132</v>
      </c>
      <c r="I552" s="220"/>
      <c r="J552" s="216"/>
      <c r="K552" s="216"/>
      <c r="L552" s="221"/>
      <c r="M552" s="222"/>
      <c r="N552" s="223"/>
      <c r="O552" s="223"/>
      <c r="P552" s="223"/>
      <c r="Q552" s="223"/>
      <c r="R552" s="223"/>
      <c r="S552" s="223"/>
      <c r="T552" s="224"/>
      <c r="AT552" s="225" t="s">
        <v>152</v>
      </c>
      <c r="AU552" s="225" t="s">
        <v>87</v>
      </c>
      <c r="AV552" s="14" t="s">
        <v>87</v>
      </c>
      <c r="AW552" s="14" t="s">
        <v>34</v>
      </c>
      <c r="AX552" s="14" t="s">
        <v>77</v>
      </c>
      <c r="AY552" s="225" t="s">
        <v>141</v>
      </c>
    </row>
    <row r="553" spans="1:65" s="13" customFormat="1" ht="11.25">
      <c r="B553" s="205"/>
      <c r="C553" s="206"/>
      <c r="D553" s="200" t="s">
        <v>152</v>
      </c>
      <c r="E553" s="207" t="s">
        <v>1</v>
      </c>
      <c r="F553" s="208" t="s">
        <v>1055</v>
      </c>
      <c r="G553" s="206"/>
      <c r="H553" s="207" t="s">
        <v>1</v>
      </c>
      <c r="I553" s="209"/>
      <c r="J553" s="206"/>
      <c r="K553" s="206"/>
      <c r="L553" s="210"/>
      <c r="M553" s="211"/>
      <c r="N553" s="212"/>
      <c r="O553" s="212"/>
      <c r="P553" s="212"/>
      <c r="Q553" s="212"/>
      <c r="R553" s="212"/>
      <c r="S553" s="212"/>
      <c r="T553" s="213"/>
      <c r="AT553" s="214" t="s">
        <v>152</v>
      </c>
      <c r="AU553" s="214" t="s">
        <v>87</v>
      </c>
      <c r="AV553" s="13" t="s">
        <v>85</v>
      </c>
      <c r="AW553" s="13" t="s">
        <v>34</v>
      </c>
      <c r="AX553" s="13" t="s">
        <v>77</v>
      </c>
      <c r="AY553" s="214" t="s">
        <v>141</v>
      </c>
    </row>
    <row r="554" spans="1:65" s="13" customFormat="1" ht="11.25">
      <c r="B554" s="205"/>
      <c r="C554" s="206"/>
      <c r="D554" s="200" t="s">
        <v>152</v>
      </c>
      <c r="E554" s="207" t="s">
        <v>1</v>
      </c>
      <c r="F554" s="208" t="s">
        <v>1047</v>
      </c>
      <c r="G554" s="206"/>
      <c r="H554" s="207" t="s">
        <v>1</v>
      </c>
      <c r="I554" s="209"/>
      <c r="J554" s="206"/>
      <c r="K554" s="206"/>
      <c r="L554" s="210"/>
      <c r="M554" s="211"/>
      <c r="N554" s="212"/>
      <c r="O554" s="212"/>
      <c r="P554" s="212"/>
      <c r="Q554" s="212"/>
      <c r="R554" s="212"/>
      <c r="S554" s="212"/>
      <c r="T554" s="213"/>
      <c r="AT554" s="214" t="s">
        <v>152</v>
      </c>
      <c r="AU554" s="214" t="s">
        <v>87</v>
      </c>
      <c r="AV554" s="13" t="s">
        <v>85</v>
      </c>
      <c r="AW554" s="13" t="s">
        <v>34</v>
      </c>
      <c r="AX554" s="13" t="s">
        <v>77</v>
      </c>
      <c r="AY554" s="214" t="s">
        <v>141</v>
      </c>
    </row>
    <row r="555" spans="1:65" s="14" customFormat="1" ht="11.25">
      <c r="B555" s="215"/>
      <c r="C555" s="216"/>
      <c r="D555" s="200" t="s">
        <v>152</v>
      </c>
      <c r="E555" s="217" t="s">
        <v>1</v>
      </c>
      <c r="F555" s="218" t="s">
        <v>1056</v>
      </c>
      <c r="G555" s="216"/>
      <c r="H555" s="219">
        <v>-43.390999999999998</v>
      </c>
      <c r="I555" s="220"/>
      <c r="J555" s="216"/>
      <c r="K555" s="216"/>
      <c r="L555" s="221"/>
      <c r="M555" s="222"/>
      <c r="N555" s="223"/>
      <c r="O555" s="223"/>
      <c r="P555" s="223"/>
      <c r="Q555" s="223"/>
      <c r="R555" s="223"/>
      <c r="S555" s="223"/>
      <c r="T555" s="224"/>
      <c r="AT555" s="225" t="s">
        <v>152</v>
      </c>
      <c r="AU555" s="225" t="s">
        <v>87</v>
      </c>
      <c r="AV555" s="14" t="s">
        <v>87</v>
      </c>
      <c r="AW555" s="14" t="s">
        <v>34</v>
      </c>
      <c r="AX555" s="14" t="s">
        <v>77</v>
      </c>
      <c r="AY555" s="225" t="s">
        <v>141</v>
      </c>
    </row>
    <row r="556" spans="1:65" s="13" customFormat="1" ht="11.25">
      <c r="B556" s="205"/>
      <c r="C556" s="206"/>
      <c r="D556" s="200" t="s">
        <v>152</v>
      </c>
      <c r="E556" s="207" t="s">
        <v>1</v>
      </c>
      <c r="F556" s="208" t="s">
        <v>1049</v>
      </c>
      <c r="G556" s="206"/>
      <c r="H556" s="207" t="s">
        <v>1</v>
      </c>
      <c r="I556" s="209"/>
      <c r="J556" s="206"/>
      <c r="K556" s="206"/>
      <c r="L556" s="210"/>
      <c r="M556" s="211"/>
      <c r="N556" s="212"/>
      <c r="O556" s="212"/>
      <c r="P556" s="212"/>
      <c r="Q556" s="212"/>
      <c r="R556" s="212"/>
      <c r="S556" s="212"/>
      <c r="T556" s="213"/>
      <c r="AT556" s="214" t="s">
        <v>152</v>
      </c>
      <c r="AU556" s="214" t="s">
        <v>87</v>
      </c>
      <c r="AV556" s="13" t="s">
        <v>85</v>
      </c>
      <c r="AW556" s="13" t="s">
        <v>34</v>
      </c>
      <c r="AX556" s="13" t="s">
        <v>77</v>
      </c>
      <c r="AY556" s="214" t="s">
        <v>141</v>
      </c>
    </row>
    <row r="557" spans="1:65" s="14" customFormat="1" ht="11.25">
      <c r="B557" s="215"/>
      <c r="C557" s="216"/>
      <c r="D557" s="200" t="s">
        <v>152</v>
      </c>
      <c r="E557" s="217" t="s">
        <v>1</v>
      </c>
      <c r="F557" s="218" t="s">
        <v>1057</v>
      </c>
      <c r="G557" s="216"/>
      <c r="H557" s="219">
        <v>-4.3840000000000003</v>
      </c>
      <c r="I557" s="220"/>
      <c r="J557" s="216"/>
      <c r="K557" s="216"/>
      <c r="L557" s="221"/>
      <c r="M557" s="222"/>
      <c r="N557" s="223"/>
      <c r="O557" s="223"/>
      <c r="P557" s="223"/>
      <c r="Q557" s="223"/>
      <c r="R557" s="223"/>
      <c r="S557" s="223"/>
      <c r="T557" s="224"/>
      <c r="AT557" s="225" t="s">
        <v>152</v>
      </c>
      <c r="AU557" s="225" t="s">
        <v>87</v>
      </c>
      <c r="AV557" s="14" t="s">
        <v>87</v>
      </c>
      <c r="AW557" s="14" t="s">
        <v>34</v>
      </c>
      <c r="AX557" s="14" t="s">
        <v>77</v>
      </c>
      <c r="AY557" s="225" t="s">
        <v>141</v>
      </c>
    </row>
    <row r="558" spans="1:65" s="16" customFormat="1" ht="11.25">
      <c r="B558" s="237"/>
      <c r="C558" s="238"/>
      <c r="D558" s="200" t="s">
        <v>152</v>
      </c>
      <c r="E558" s="239" t="s">
        <v>1</v>
      </c>
      <c r="F558" s="240" t="s">
        <v>174</v>
      </c>
      <c r="G558" s="238"/>
      <c r="H558" s="241">
        <v>249.22499999999999</v>
      </c>
      <c r="I558" s="242"/>
      <c r="J558" s="238"/>
      <c r="K558" s="238"/>
      <c r="L558" s="243"/>
      <c r="M558" s="244"/>
      <c r="N558" s="245"/>
      <c r="O558" s="245"/>
      <c r="P558" s="245"/>
      <c r="Q558" s="245"/>
      <c r="R558" s="245"/>
      <c r="S558" s="245"/>
      <c r="T558" s="246"/>
      <c r="AT558" s="247" t="s">
        <v>152</v>
      </c>
      <c r="AU558" s="247" t="s">
        <v>87</v>
      </c>
      <c r="AV558" s="16" t="s">
        <v>148</v>
      </c>
      <c r="AW558" s="16" t="s">
        <v>34</v>
      </c>
      <c r="AX558" s="16" t="s">
        <v>77</v>
      </c>
      <c r="AY558" s="247" t="s">
        <v>141</v>
      </c>
    </row>
    <row r="559" spans="1:65" s="14" customFormat="1" ht="11.25">
      <c r="B559" s="215"/>
      <c r="C559" s="216"/>
      <c r="D559" s="200" t="s">
        <v>152</v>
      </c>
      <c r="E559" s="217" t="s">
        <v>1</v>
      </c>
      <c r="F559" s="218" t="s">
        <v>1125</v>
      </c>
      <c r="G559" s="216"/>
      <c r="H559" s="219">
        <v>254.21</v>
      </c>
      <c r="I559" s="220"/>
      <c r="J559" s="216"/>
      <c r="K559" s="216"/>
      <c r="L559" s="221"/>
      <c r="M559" s="222"/>
      <c r="N559" s="223"/>
      <c r="O559" s="223"/>
      <c r="P559" s="223"/>
      <c r="Q559" s="223"/>
      <c r="R559" s="223"/>
      <c r="S559" s="223"/>
      <c r="T559" s="224"/>
      <c r="AT559" s="225" t="s">
        <v>152</v>
      </c>
      <c r="AU559" s="225" t="s">
        <v>87</v>
      </c>
      <c r="AV559" s="14" t="s">
        <v>87</v>
      </c>
      <c r="AW559" s="14" t="s">
        <v>34</v>
      </c>
      <c r="AX559" s="14" t="s">
        <v>77</v>
      </c>
      <c r="AY559" s="225" t="s">
        <v>141</v>
      </c>
    </row>
    <row r="560" spans="1:65" s="16" customFormat="1" ht="11.25">
      <c r="B560" s="237"/>
      <c r="C560" s="238"/>
      <c r="D560" s="200" t="s">
        <v>152</v>
      </c>
      <c r="E560" s="239" t="s">
        <v>1</v>
      </c>
      <c r="F560" s="240" t="s">
        <v>174</v>
      </c>
      <c r="G560" s="238"/>
      <c r="H560" s="241">
        <v>254.21</v>
      </c>
      <c r="I560" s="242"/>
      <c r="J560" s="238"/>
      <c r="K560" s="238"/>
      <c r="L560" s="243"/>
      <c r="M560" s="244"/>
      <c r="N560" s="245"/>
      <c r="O560" s="245"/>
      <c r="P560" s="245"/>
      <c r="Q560" s="245"/>
      <c r="R560" s="245"/>
      <c r="S560" s="245"/>
      <c r="T560" s="246"/>
      <c r="AT560" s="247" t="s">
        <v>152</v>
      </c>
      <c r="AU560" s="247" t="s">
        <v>87</v>
      </c>
      <c r="AV560" s="16" t="s">
        <v>148</v>
      </c>
      <c r="AW560" s="16" t="s">
        <v>34</v>
      </c>
      <c r="AX560" s="16" t="s">
        <v>85</v>
      </c>
      <c r="AY560" s="247" t="s">
        <v>141</v>
      </c>
    </row>
    <row r="561" spans="1:65" s="2" customFormat="1" ht="24.2" customHeight="1">
      <c r="A561" s="35"/>
      <c r="B561" s="36"/>
      <c r="C561" s="248" t="s">
        <v>674</v>
      </c>
      <c r="D561" s="248" t="s">
        <v>248</v>
      </c>
      <c r="E561" s="249" t="s">
        <v>1126</v>
      </c>
      <c r="F561" s="250" t="s">
        <v>1127</v>
      </c>
      <c r="G561" s="251" t="s">
        <v>146</v>
      </c>
      <c r="H561" s="252">
        <v>254.21</v>
      </c>
      <c r="I561" s="253"/>
      <c r="J561" s="254">
        <f>ROUND(I561*H561,2)</f>
        <v>0</v>
      </c>
      <c r="K561" s="250" t="s">
        <v>147</v>
      </c>
      <c r="L561" s="255"/>
      <c r="M561" s="256" t="s">
        <v>1</v>
      </c>
      <c r="N561" s="257" t="s">
        <v>42</v>
      </c>
      <c r="O561" s="72"/>
      <c r="P561" s="196">
        <f>O561*H561</f>
        <v>0</v>
      </c>
      <c r="Q561" s="196">
        <v>4.1999999999999997E-3</v>
      </c>
      <c r="R561" s="196">
        <f>Q561*H561</f>
        <v>1.067682</v>
      </c>
      <c r="S561" s="196">
        <v>0</v>
      </c>
      <c r="T561" s="197">
        <f>S561*H561</f>
        <v>0</v>
      </c>
      <c r="U561" s="35"/>
      <c r="V561" s="35"/>
      <c r="W561" s="35"/>
      <c r="X561" s="35"/>
      <c r="Y561" s="35"/>
      <c r="Z561" s="35"/>
      <c r="AA561" s="35"/>
      <c r="AB561" s="35"/>
      <c r="AC561" s="35"/>
      <c r="AD561" s="35"/>
      <c r="AE561" s="35"/>
      <c r="AR561" s="198" t="s">
        <v>361</v>
      </c>
      <c r="AT561" s="198" t="s">
        <v>248</v>
      </c>
      <c r="AU561" s="198" t="s">
        <v>87</v>
      </c>
      <c r="AY561" s="18" t="s">
        <v>141</v>
      </c>
      <c r="BE561" s="199">
        <f>IF(N561="základní",J561,0)</f>
        <v>0</v>
      </c>
      <c r="BF561" s="199">
        <f>IF(N561="snížená",J561,0)</f>
        <v>0</v>
      </c>
      <c r="BG561" s="199">
        <f>IF(N561="zákl. přenesená",J561,0)</f>
        <v>0</v>
      </c>
      <c r="BH561" s="199">
        <f>IF(N561="sníž. přenesená",J561,0)</f>
        <v>0</v>
      </c>
      <c r="BI561" s="199">
        <f>IF(N561="nulová",J561,0)</f>
        <v>0</v>
      </c>
      <c r="BJ561" s="18" t="s">
        <v>85</v>
      </c>
      <c r="BK561" s="199">
        <f>ROUND(I561*H561,2)</f>
        <v>0</v>
      </c>
      <c r="BL561" s="18" t="s">
        <v>270</v>
      </c>
      <c r="BM561" s="198" t="s">
        <v>1128</v>
      </c>
    </row>
    <row r="562" spans="1:65" s="2" customFormat="1" ht="19.5">
      <c r="A562" s="35"/>
      <c r="B562" s="36"/>
      <c r="C562" s="37"/>
      <c r="D562" s="200" t="s">
        <v>150</v>
      </c>
      <c r="E562" s="37"/>
      <c r="F562" s="201" t="s">
        <v>1127</v>
      </c>
      <c r="G562" s="37"/>
      <c r="H562" s="37"/>
      <c r="I562" s="202"/>
      <c r="J562" s="37"/>
      <c r="K562" s="37"/>
      <c r="L562" s="40"/>
      <c r="M562" s="203"/>
      <c r="N562" s="204"/>
      <c r="O562" s="72"/>
      <c r="P562" s="72"/>
      <c r="Q562" s="72"/>
      <c r="R562" s="72"/>
      <c r="S562" s="72"/>
      <c r="T562" s="73"/>
      <c r="U562" s="35"/>
      <c r="V562" s="35"/>
      <c r="W562" s="35"/>
      <c r="X562" s="35"/>
      <c r="Y562" s="35"/>
      <c r="Z562" s="35"/>
      <c r="AA562" s="35"/>
      <c r="AB562" s="35"/>
      <c r="AC562" s="35"/>
      <c r="AD562" s="35"/>
      <c r="AE562" s="35"/>
      <c r="AT562" s="18" t="s">
        <v>150</v>
      </c>
      <c r="AU562" s="18" t="s">
        <v>87</v>
      </c>
    </row>
    <row r="563" spans="1:65" s="13" customFormat="1" ht="11.25">
      <c r="B563" s="205"/>
      <c r="C563" s="206"/>
      <c r="D563" s="200" t="s">
        <v>152</v>
      </c>
      <c r="E563" s="207" t="s">
        <v>1</v>
      </c>
      <c r="F563" s="208" t="s">
        <v>673</v>
      </c>
      <c r="G563" s="206"/>
      <c r="H563" s="207" t="s">
        <v>1</v>
      </c>
      <c r="I563" s="209"/>
      <c r="J563" s="206"/>
      <c r="K563" s="206"/>
      <c r="L563" s="210"/>
      <c r="M563" s="211"/>
      <c r="N563" s="212"/>
      <c r="O563" s="212"/>
      <c r="P563" s="212"/>
      <c r="Q563" s="212"/>
      <c r="R563" s="212"/>
      <c r="S563" s="212"/>
      <c r="T563" s="213"/>
      <c r="AT563" s="214" t="s">
        <v>152</v>
      </c>
      <c r="AU563" s="214" t="s">
        <v>87</v>
      </c>
      <c r="AV563" s="13" t="s">
        <v>85</v>
      </c>
      <c r="AW563" s="13" t="s">
        <v>34</v>
      </c>
      <c r="AX563" s="13" t="s">
        <v>77</v>
      </c>
      <c r="AY563" s="214" t="s">
        <v>141</v>
      </c>
    </row>
    <row r="564" spans="1:65" s="13" customFormat="1" ht="11.25">
      <c r="B564" s="205"/>
      <c r="C564" s="206"/>
      <c r="D564" s="200" t="s">
        <v>152</v>
      </c>
      <c r="E564" s="207" t="s">
        <v>1</v>
      </c>
      <c r="F564" s="208" t="s">
        <v>1026</v>
      </c>
      <c r="G564" s="206"/>
      <c r="H564" s="207" t="s">
        <v>1</v>
      </c>
      <c r="I564" s="209"/>
      <c r="J564" s="206"/>
      <c r="K564" s="206"/>
      <c r="L564" s="210"/>
      <c r="M564" s="211"/>
      <c r="N564" s="212"/>
      <c r="O564" s="212"/>
      <c r="P564" s="212"/>
      <c r="Q564" s="212"/>
      <c r="R564" s="212"/>
      <c r="S564" s="212"/>
      <c r="T564" s="213"/>
      <c r="AT564" s="214" t="s">
        <v>152</v>
      </c>
      <c r="AU564" s="214" t="s">
        <v>87</v>
      </c>
      <c r="AV564" s="13" t="s">
        <v>85</v>
      </c>
      <c r="AW564" s="13" t="s">
        <v>34</v>
      </c>
      <c r="AX564" s="13" t="s">
        <v>77</v>
      </c>
      <c r="AY564" s="214" t="s">
        <v>141</v>
      </c>
    </row>
    <row r="565" spans="1:65" s="14" customFormat="1" ht="11.25">
      <c r="B565" s="215"/>
      <c r="C565" s="216"/>
      <c r="D565" s="200" t="s">
        <v>152</v>
      </c>
      <c r="E565" s="217" t="s">
        <v>1</v>
      </c>
      <c r="F565" s="218" t="s">
        <v>1027</v>
      </c>
      <c r="G565" s="216"/>
      <c r="H565" s="219">
        <v>165</v>
      </c>
      <c r="I565" s="220"/>
      <c r="J565" s="216"/>
      <c r="K565" s="216"/>
      <c r="L565" s="221"/>
      <c r="M565" s="222"/>
      <c r="N565" s="223"/>
      <c r="O565" s="223"/>
      <c r="P565" s="223"/>
      <c r="Q565" s="223"/>
      <c r="R565" s="223"/>
      <c r="S565" s="223"/>
      <c r="T565" s="224"/>
      <c r="AT565" s="225" t="s">
        <v>152</v>
      </c>
      <c r="AU565" s="225" t="s">
        <v>87</v>
      </c>
      <c r="AV565" s="14" t="s">
        <v>87</v>
      </c>
      <c r="AW565" s="14" t="s">
        <v>34</v>
      </c>
      <c r="AX565" s="14" t="s">
        <v>77</v>
      </c>
      <c r="AY565" s="225" t="s">
        <v>141</v>
      </c>
    </row>
    <row r="566" spans="1:65" s="13" customFormat="1" ht="11.25">
      <c r="B566" s="205"/>
      <c r="C566" s="206"/>
      <c r="D566" s="200" t="s">
        <v>152</v>
      </c>
      <c r="E566" s="207" t="s">
        <v>1</v>
      </c>
      <c r="F566" s="208" t="s">
        <v>1028</v>
      </c>
      <c r="G566" s="206"/>
      <c r="H566" s="207" t="s">
        <v>1</v>
      </c>
      <c r="I566" s="209"/>
      <c r="J566" s="206"/>
      <c r="K566" s="206"/>
      <c r="L566" s="210"/>
      <c r="M566" s="211"/>
      <c r="N566" s="212"/>
      <c r="O566" s="212"/>
      <c r="P566" s="212"/>
      <c r="Q566" s="212"/>
      <c r="R566" s="212"/>
      <c r="S566" s="212"/>
      <c r="T566" s="213"/>
      <c r="AT566" s="214" t="s">
        <v>152</v>
      </c>
      <c r="AU566" s="214" t="s">
        <v>87</v>
      </c>
      <c r="AV566" s="13" t="s">
        <v>85</v>
      </c>
      <c r="AW566" s="13" t="s">
        <v>34</v>
      </c>
      <c r="AX566" s="13" t="s">
        <v>77</v>
      </c>
      <c r="AY566" s="214" t="s">
        <v>141</v>
      </c>
    </row>
    <row r="567" spans="1:65" s="14" customFormat="1" ht="11.25">
      <c r="B567" s="215"/>
      <c r="C567" s="216"/>
      <c r="D567" s="200" t="s">
        <v>152</v>
      </c>
      <c r="E567" s="217" t="s">
        <v>1</v>
      </c>
      <c r="F567" s="218" t="s">
        <v>1029</v>
      </c>
      <c r="G567" s="216"/>
      <c r="H567" s="219">
        <v>132</v>
      </c>
      <c r="I567" s="220"/>
      <c r="J567" s="216"/>
      <c r="K567" s="216"/>
      <c r="L567" s="221"/>
      <c r="M567" s="222"/>
      <c r="N567" s="223"/>
      <c r="O567" s="223"/>
      <c r="P567" s="223"/>
      <c r="Q567" s="223"/>
      <c r="R567" s="223"/>
      <c r="S567" s="223"/>
      <c r="T567" s="224"/>
      <c r="AT567" s="225" t="s">
        <v>152</v>
      </c>
      <c r="AU567" s="225" t="s">
        <v>87</v>
      </c>
      <c r="AV567" s="14" t="s">
        <v>87</v>
      </c>
      <c r="AW567" s="14" t="s">
        <v>34</v>
      </c>
      <c r="AX567" s="14" t="s">
        <v>77</v>
      </c>
      <c r="AY567" s="225" t="s">
        <v>141</v>
      </c>
    </row>
    <row r="568" spans="1:65" s="13" customFormat="1" ht="11.25">
      <c r="B568" s="205"/>
      <c r="C568" s="206"/>
      <c r="D568" s="200" t="s">
        <v>152</v>
      </c>
      <c r="E568" s="207" t="s">
        <v>1</v>
      </c>
      <c r="F568" s="208" t="s">
        <v>1055</v>
      </c>
      <c r="G568" s="206"/>
      <c r="H568" s="207" t="s">
        <v>1</v>
      </c>
      <c r="I568" s="209"/>
      <c r="J568" s="206"/>
      <c r="K568" s="206"/>
      <c r="L568" s="210"/>
      <c r="M568" s="211"/>
      <c r="N568" s="212"/>
      <c r="O568" s="212"/>
      <c r="P568" s="212"/>
      <c r="Q568" s="212"/>
      <c r="R568" s="212"/>
      <c r="S568" s="212"/>
      <c r="T568" s="213"/>
      <c r="AT568" s="214" t="s">
        <v>152</v>
      </c>
      <c r="AU568" s="214" t="s">
        <v>87</v>
      </c>
      <c r="AV568" s="13" t="s">
        <v>85</v>
      </c>
      <c r="AW568" s="13" t="s">
        <v>34</v>
      </c>
      <c r="AX568" s="13" t="s">
        <v>77</v>
      </c>
      <c r="AY568" s="214" t="s">
        <v>141</v>
      </c>
    </row>
    <row r="569" spans="1:65" s="13" customFormat="1" ht="11.25">
      <c r="B569" s="205"/>
      <c r="C569" s="206"/>
      <c r="D569" s="200" t="s">
        <v>152</v>
      </c>
      <c r="E569" s="207" t="s">
        <v>1</v>
      </c>
      <c r="F569" s="208" t="s">
        <v>1047</v>
      </c>
      <c r="G569" s="206"/>
      <c r="H569" s="207" t="s">
        <v>1</v>
      </c>
      <c r="I569" s="209"/>
      <c r="J569" s="206"/>
      <c r="K569" s="206"/>
      <c r="L569" s="210"/>
      <c r="M569" s="211"/>
      <c r="N569" s="212"/>
      <c r="O569" s="212"/>
      <c r="P569" s="212"/>
      <c r="Q569" s="212"/>
      <c r="R569" s="212"/>
      <c r="S569" s="212"/>
      <c r="T569" s="213"/>
      <c r="AT569" s="214" t="s">
        <v>152</v>
      </c>
      <c r="AU569" s="214" t="s">
        <v>87</v>
      </c>
      <c r="AV569" s="13" t="s">
        <v>85</v>
      </c>
      <c r="AW569" s="13" t="s">
        <v>34</v>
      </c>
      <c r="AX569" s="13" t="s">
        <v>77</v>
      </c>
      <c r="AY569" s="214" t="s">
        <v>141</v>
      </c>
    </row>
    <row r="570" spans="1:65" s="14" customFormat="1" ht="11.25">
      <c r="B570" s="215"/>
      <c r="C570" s="216"/>
      <c r="D570" s="200" t="s">
        <v>152</v>
      </c>
      <c r="E570" s="217" t="s">
        <v>1</v>
      </c>
      <c r="F570" s="218" t="s">
        <v>1056</v>
      </c>
      <c r="G570" s="216"/>
      <c r="H570" s="219">
        <v>-43.390999999999998</v>
      </c>
      <c r="I570" s="220"/>
      <c r="J570" s="216"/>
      <c r="K570" s="216"/>
      <c r="L570" s="221"/>
      <c r="M570" s="222"/>
      <c r="N570" s="223"/>
      <c r="O570" s="223"/>
      <c r="P570" s="223"/>
      <c r="Q570" s="223"/>
      <c r="R570" s="223"/>
      <c r="S570" s="223"/>
      <c r="T570" s="224"/>
      <c r="AT570" s="225" t="s">
        <v>152</v>
      </c>
      <c r="AU570" s="225" t="s">
        <v>87</v>
      </c>
      <c r="AV570" s="14" t="s">
        <v>87</v>
      </c>
      <c r="AW570" s="14" t="s">
        <v>34</v>
      </c>
      <c r="AX570" s="14" t="s">
        <v>77</v>
      </c>
      <c r="AY570" s="225" t="s">
        <v>141</v>
      </c>
    </row>
    <row r="571" spans="1:65" s="13" customFormat="1" ht="11.25">
      <c r="B571" s="205"/>
      <c r="C571" s="206"/>
      <c r="D571" s="200" t="s">
        <v>152</v>
      </c>
      <c r="E571" s="207" t="s">
        <v>1</v>
      </c>
      <c r="F571" s="208" t="s">
        <v>1049</v>
      </c>
      <c r="G571" s="206"/>
      <c r="H571" s="207" t="s">
        <v>1</v>
      </c>
      <c r="I571" s="209"/>
      <c r="J571" s="206"/>
      <c r="K571" s="206"/>
      <c r="L571" s="210"/>
      <c r="M571" s="211"/>
      <c r="N571" s="212"/>
      <c r="O571" s="212"/>
      <c r="P571" s="212"/>
      <c r="Q571" s="212"/>
      <c r="R571" s="212"/>
      <c r="S571" s="212"/>
      <c r="T571" s="213"/>
      <c r="AT571" s="214" t="s">
        <v>152</v>
      </c>
      <c r="AU571" s="214" t="s">
        <v>87</v>
      </c>
      <c r="AV571" s="13" t="s">
        <v>85</v>
      </c>
      <c r="AW571" s="13" t="s">
        <v>34</v>
      </c>
      <c r="AX571" s="13" t="s">
        <v>77</v>
      </c>
      <c r="AY571" s="214" t="s">
        <v>141</v>
      </c>
    </row>
    <row r="572" spans="1:65" s="14" customFormat="1" ht="11.25">
      <c r="B572" s="215"/>
      <c r="C572" s="216"/>
      <c r="D572" s="200" t="s">
        <v>152</v>
      </c>
      <c r="E572" s="217" t="s">
        <v>1</v>
      </c>
      <c r="F572" s="218" t="s">
        <v>1057</v>
      </c>
      <c r="G572" s="216"/>
      <c r="H572" s="219">
        <v>-4.3840000000000003</v>
      </c>
      <c r="I572" s="220"/>
      <c r="J572" s="216"/>
      <c r="K572" s="216"/>
      <c r="L572" s="221"/>
      <c r="M572" s="222"/>
      <c r="N572" s="223"/>
      <c r="O572" s="223"/>
      <c r="P572" s="223"/>
      <c r="Q572" s="223"/>
      <c r="R572" s="223"/>
      <c r="S572" s="223"/>
      <c r="T572" s="224"/>
      <c r="AT572" s="225" t="s">
        <v>152</v>
      </c>
      <c r="AU572" s="225" t="s">
        <v>87</v>
      </c>
      <c r="AV572" s="14" t="s">
        <v>87</v>
      </c>
      <c r="AW572" s="14" t="s">
        <v>34</v>
      </c>
      <c r="AX572" s="14" t="s">
        <v>77</v>
      </c>
      <c r="AY572" s="225" t="s">
        <v>141</v>
      </c>
    </row>
    <row r="573" spans="1:65" s="16" customFormat="1" ht="11.25">
      <c r="B573" s="237"/>
      <c r="C573" s="238"/>
      <c r="D573" s="200" t="s">
        <v>152</v>
      </c>
      <c r="E573" s="239" t="s">
        <v>1</v>
      </c>
      <c r="F573" s="240" t="s">
        <v>174</v>
      </c>
      <c r="G573" s="238"/>
      <c r="H573" s="241">
        <v>249.22499999999999</v>
      </c>
      <c r="I573" s="242"/>
      <c r="J573" s="238"/>
      <c r="K573" s="238"/>
      <c r="L573" s="243"/>
      <c r="M573" s="244"/>
      <c r="N573" s="245"/>
      <c r="O573" s="245"/>
      <c r="P573" s="245"/>
      <c r="Q573" s="245"/>
      <c r="R573" s="245"/>
      <c r="S573" s="245"/>
      <c r="T573" s="246"/>
      <c r="AT573" s="247" t="s">
        <v>152</v>
      </c>
      <c r="AU573" s="247" t="s">
        <v>87</v>
      </c>
      <c r="AV573" s="16" t="s">
        <v>148</v>
      </c>
      <c r="AW573" s="16" t="s">
        <v>34</v>
      </c>
      <c r="AX573" s="16" t="s">
        <v>77</v>
      </c>
      <c r="AY573" s="247" t="s">
        <v>141</v>
      </c>
    </row>
    <row r="574" spans="1:65" s="14" customFormat="1" ht="11.25">
      <c r="B574" s="215"/>
      <c r="C574" s="216"/>
      <c r="D574" s="200" t="s">
        <v>152</v>
      </c>
      <c r="E574" s="217" t="s">
        <v>1</v>
      </c>
      <c r="F574" s="218" t="s">
        <v>1125</v>
      </c>
      <c r="G574" s="216"/>
      <c r="H574" s="219">
        <v>254.21</v>
      </c>
      <c r="I574" s="220"/>
      <c r="J574" s="216"/>
      <c r="K574" s="216"/>
      <c r="L574" s="221"/>
      <c r="M574" s="222"/>
      <c r="N574" s="223"/>
      <c r="O574" s="223"/>
      <c r="P574" s="223"/>
      <c r="Q574" s="223"/>
      <c r="R574" s="223"/>
      <c r="S574" s="223"/>
      <c r="T574" s="224"/>
      <c r="AT574" s="225" t="s">
        <v>152</v>
      </c>
      <c r="AU574" s="225" t="s">
        <v>87</v>
      </c>
      <c r="AV574" s="14" t="s">
        <v>87</v>
      </c>
      <c r="AW574" s="14" t="s">
        <v>34</v>
      </c>
      <c r="AX574" s="14" t="s">
        <v>77</v>
      </c>
      <c r="AY574" s="225" t="s">
        <v>141</v>
      </c>
    </row>
    <row r="575" spans="1:65" s="16" customFormat="1" ht="11.25">
      <c r="B575" s="237"/>
      <c r="C575" s="238"/>
      <c r="D575" s="200" t="s">
        <v>152</v>
      </c>
      <c r="E575" s="239" t="s">
        <v>1</v>
      </c>
      <c r="F575" s="240" t="s">
        <v>174</v>
      </c>
      <c r="G575" s="238"/>
      <c r="H575" s="241">
        <v>254.21</v>
      </c>
      <c r="I575" s="242"/>
      <c r="J575" s="238"/>
      <c r="K575" s="238"/>
      <c r="L575" s="243"/>
      <c r="M575" s="244"/>
      <c r="N575" s="245"/>
      <c r="O575" s="245"/>
      <c r="P575" s="245"/>
      <c r="Q575" s="245"/>
      <c r="R575" s="245"/>
      <c r="S575" s="245"/>
      <c r="T575" s="246"/>
      <c r="AT575" s="247" t="s">
        <v>152</v>
      </c>
      <c r="AU575" s="247" t="s">
        <v>87</v>
      </c>
      <c r="AV575" s="16" t="s">
        <v>148</v>
      </c>
      <c r="AW575" s="16" t="s">
        <v>34</v>
      </c>
      <c r="AX575" s="16" t="s">
        <v>85</v>
      </c>
      <c r="AY575" s="247" t="s">
        <v>141</v>
      </c>
    </row>
    <row r="576" spans="1:65" s="2" customFormat="1" ht="24.2" customHeight="1">
      <c r="A576" s="35"/>
      <c r="B576" s="36"/>
      <c r="C576" s="187" t="s">
        <v>678</v>
      </c>
      <c r="D576" s="187" t="s">
        <v>143</v>
      </c>
      <c r="E576" s="188" t="s">
        <v>1129</v>
      </c>
      <c r="F576" s="189" t="s">
        <v>1130</v>
      </c>
      <c r="G576" s="190" t="s">
        <v>724</v>
      </c>
      <c r="H576" s="258"/>
      <c r="I576" s="192"/>
      <c r="J576" s="193">
        <f>ROUND(I576*H576,2)</f>
        <v>0</v>
      </c>
      <c r="K576" s="189" t="s">
        <v>147</v>
      </c>
      <c r="L576" s="40"/>
      <c r="M576" s="194" t="s">
        <v>1</v>
      </c>
      <c r="N576" s="195" t="s">
        <v>42</v>
      </c>
      <c r="O576" s="72"/>
      <c r="P576" s="196">
        <f>O576*H576</f>
        <v>0</v>
      </c>
      <c r="Q576" s="196">
        <v>0</v>
      </c>
      <c r="R576" s="196">
        <f>Q576*H576</f>
        <v>0</v>
      </c>
      <c r="S576" s="196">
        <v>0</v>
      </c>
      <c r="T576" s="197">
        <f>S576*H576</f>
        <v>0</v>
      </c>
      <c r="U576" s="35"/>
      <c r="V576" s="35"/>
      <c r="W576" s="35"/>
      <c r="X576" s="35"/>
      <c r="Y576" s="35"/>
      <c r="Z576" s="35"/>
      <c r="AA576" s="35"/>
      <c r="AB576" s="35"/>
      <c r="AC576" s="35"/>
      <c r="AD576" s="35"/>
      <c r="AE576" s="35"/>
      <c r="AR576" s="198" t="s">
        <v>270</v>
      </c>
      <c r="AT576" s="198" t="s">
        <v>143</v>
      </c>
      <c r="AU576" s="198" t="s">
        <v>87</v>
      </c>
      <c r="AY576" s="18" t="s">
        <v>141</v>
      </c>
      <c r="BE576" s="199">
        <f>IF(N576="základní",J576,0)</f>
        <v>0</v>
      </c>
      <c r="BF576" s="199">
        <f>IF(N576="snížená",J576,0)</f>
        <v>0</v>
      </c>
      <c r="BG576" s="199">
        <f>IF(N576="zákl. přenesená",J576,0)</f>
        <v>0</v>
      </c>
      <c r="BH576" s="199">
        <f>IF(N576="sníž. přenesená",J576,0)</f>
        <v>0</v>
      </c>
      <c r="BI576" s="199">
        <f>IF(N576="nulová",J576,0)</f>
        <v>0</v>
      </c>
      <c r="BJ576" s="18" t="s">
        <v>85</v>
      </c>
      <c r="BK576" s="199">
        <f>ROUND(I576*H576,2)</f>
        <v>0</v>
      </c>
      <c r="BL576" s="18" t="s">
        <v>270</v>
      </c>
      <c r="BM576" s="198" t="s">
        <v>1131</v>
      </c>
    </row>
    <row r="577" spans="1:65" s="2" customFormat="1" ht="29.25">
      <c r="A577" s="35"/>
      <c r="B577" s="36"/>
      <c r="C577" s="37"/>
      <c r="D577" s="200" t="s">
        <v>150</v>
      </c>
      <c r="E577" s="37"/>
      <c r="F577" s="201" t="s">
        <v>1132</v>
      </c>
      <c r="G577" s="37"/>
      <c r="H577" s="37"/>
      <c r="I577" s="202"/>
      <c r="J577" s="37"/>
      <c r="K577" s="37"/>
      <c r="L577" s="40"/>
      <c r="M577" s="203"/>
      <c r="N577" s="204"/>
      <c r="O577" s="72"/>
      <c r="P577" s="72"/>
      <c r="Q577" s="72"/>
      <c r="R577" s="72"/>
      <c r="S577" s="72"/>
      <c r="T577" s="73"/>
      <c r="U577" s="35"/>
      <c r="V577" s="35"/>
      <c r="W577" s="35"/>
      <c r="X577" s="35"/>
      <c r="Y577" s="35"/>
      <c r="Z577" s="35"/>
      <c r="AA577" s="35"/>
      <c r="AB577" s="35"/>
      <c r="AC577" s="35"/>
      <c r="AD577" s="35"/>
      <c r="AE577" s="35"/>
      <c r="AT577" s="18" t="s">
        <v>150</v>
      </c>
      <c r="AU577" s="18" t="s">
        <v>87</v>
      </c>
    </row>
    <row r="578" spans="1:65" s="12" customFormat="1" ht="22.9" customHeight="1">
      <c r="B578" s="171"/>
      <c r="C578" s="172"/>
      <c r="D578" s="173" t="s">
        <v>76</v>
      </c>
      <c r="E578" s="185" t="s">
        <v>1133</v>
      </c>
      <c r="F578" s="185" t="s">
        <v>1134</v>
      </c>
      <c r="G578" s="172"/>
      <c r="H578" s="172"/>
      <c r="I578" s="175"/>
      <c r="J578" s="186">
        <f>BK578</f>
        <v>0</v>
      </c>
      <c r="K578" s="172"/>
      <c r="L578" s="177"/>
      <c r="M578" s="178"/>
      <c r="N578" s="179"/>
      <c r="O578" s="179"/>
      <c r="P578" s="180">
        <f>SUM(P579:P608)</f>
        <v>0</v>
      </c>
      <c r="Q578" s="179"/>
      <c r="R578" s="180">
        <f>SUM(R579:R608)</f>
        <v>2.1623575000000002</v>
      </c>
      <c r="S578" s="179"/>
      <c r="T578" s="181">
        <f>SUM(T579:T608)</f>
        <v>0</v>
      </c>
      <c r="AR578" s="182" t="s">
        <v>87</v>
      </c>
      <c r="AT578" s="183" t="s">
        <v>76</v>
      </c>
      <c r="AU578" s="183" t="s">
        <v>85</v>
      </c>
      <c r="AY578" s="182" t="s">
        <v>141</v>
      </c>
      <c r="BK578" s="184">
        <f>SUM(BK579:BK608)</f>
        <v>0</v>
      </c>
    </row>
    <row r="579" spans="1:65" s="2" customFormat="1" ht="24.2" customHeight="1">
      <c r="A579" s="35"/>
      <c r="B579" s="36"/>
      <c r="C579" s="187" t="s">
        <v>691</v>
      </c>
      <c r="D579" s="187" t="s">
        <v>143</v>
      </c>
      <c r="E579" s="188" t="s">
        <v>1135</v>
      </c>
      <c r="F579" s="189" t="s">
        <v>1136</v>
      </c>
      <c r="G579" s="190" t="s">
        <v>146</v>
      </c>
      <c r="H579" s="191">
        <v>41.5</v>
      </c>
      <c r="I579" s="192"/>
      <c r="J579" s="193">
        <f>ROUND(I579*H579,2)</f>
        <v>0</v>
      </c>
      <c r="K579" s="189" t="s">
        <v>147</v>
      </c>
      <c r="L579" s="40"/>
      <c r="M579" s="194" t="s">
        <v>1</v>
      </c>
      <c r="N579" s="195" t="s">
        <v>42</v>
      </c>
      <c r="O579" s="72"/>
      <c r="P579" s="196">
        <f>O579*H579</f>
        <v>0</v>
      </c>
      <c r="Q579" s="196">
        <v>1.136E-2</v>
      </c>
      <c r="R579" s="196">
        <f>Q579*H579</f>
        <v>0.47144000000000003</v>
      </c>
      <c r="S579" s="196">
        <v>0</v>
      </c>
      <c r="T579" s="197">
        <f>S579*H579</f>
        <v>0</v>
      </c>
      <c r="U579" s="35"/>
      <c r="V579" s="35"/>
      <c r="W579" s="35"/>
      <c r="X579" s="35"/>
      <c r="Y579" s="35"/>
      <c r="Z579" s="35"/>
      <c r="AA579" s="35"/>
      <c r="AB579" s="35"/>
      <c r="AC579" s="35"/>
      <c r="AD579" s="35"/>
      <c r="AE579" s="35"/>
      <c r="AR579" s="198" t="s">
        <v>270</v>
      </c>
      <c r="AT579" s="198" t="s">
        <v>143</v>
      </c>
      <c r="AU579" s="198" t="s">
        <v>87</v>
      </c>
      <c r="AY579" s="18" t="s">
        <v>141</v>
      </c>
      <c r="BE579" s="199">
        <f>IF(N579="základní",J579,0)</f>
        <v>0</v>
      </c>
      <c r="BF579" s="199">
        <f>IF(N579="snížená",J579,0)</f>
        <v>0</v>
      </c>
      <c r="BG579" s="199">
        <f>IF(N579="zákl. přenesená",J579,0)</f>
        <v>0</v>
      </c>
      <c r="BH579" s="199">
        <f>IF(N579="sníž. přenesená",J579,0)</f>
        <v>0</v>
      </c>
      <c r="BI579" s="199">
        <f>IF(N579="nulová",J579,0)</f>
        <v>0</v>
      </c>
      <c r="BJ579" s="18" t="s">
        <v>85</v>
      </c>
      <c r="BK579" s="199">
        <f>ROUND(I579*H579,2)</f>
        <v>0</v>
      </c>
      <c r="BL579" s="18" t="s">
        <v>270</v>
      </c>
      <c r="BM579" s="198" t="s">
        <v>1137</v>
      </c>
    </row>
    <row r="580" spans="1:65" s="2" customFormat="1" ht="29.25">
      <c r="A580" s="35"/>
      <c r="B580" s="36"/>
      <c r="C580" s="37"/>
      <c r="D580" s="200" t="s">
        <v>150</v>
      </c>
      <c r="E580" s="37"/>
      <c r="F580" s="201" t="s">
        <v>1138</v>
      </c>
      <c r="G580" s="37"/>
      <c r="H580" s="37"/>
      <c r="I580" s="202"/>
      <c r="J580" s="37"/>
      <c r="K580" s="37"/>
      <c r="L580" s="40"/>
      <c r="M580" s="203"/>
      <c r="N580" s="204"/>
      <c r="O580" s="72"/>
      <c r="P580" s="72"/>
      <c r="Q580" s="72"/>
      <c r="R580" s="72"/>
      <c r="S580" s="72"/>
      <c r="T580" s="73"/>
      <c r="U580" s="35"/>
      <c r="V580" s="35"/>
      <c r="W580" s="35"/>
      <c r="X580" s="35"/>
      <c r="Y580" s="35"/>
      <c r="Z580" s="35"/>
      <c r="AA580" s="35"/>
      <c r="AB580" s="35"/>
      <c r="AC580" s="35"/>
      <c r="AD580" s="35"/>
      <c r="AE580" s="35"/>
      <c r="AT580" s="18" t="s">
        <v>150</v>
      </c>
      <c r="AU580" s="18" t="s">
        <v>87</v>
      </c>
    </row>
    <row r="581" spans="1:65" s="13" customFormat="1" ht="11.25">
      <c r="B581" s="205"/>
      <c r="C581" s="206"/>
      <c r="D581" s="200" t="s">
        <v>152</v>
      </c>
      <c r="E581" s="207" t="s">
        <v>1</v>
      </c>
      <c r="F581" s="208" t="s">
        <v>941</v>
      </c>
      <c r="G581" s="206"/>
      <c r="H581" s="207" t="s">
        <v>1</v>
      </c>
      <c r="I581" s="209"/>
      <c r="J581" s="206"/>
      <c r="K581" s="206"/>
      <c r="L581" s="210"/>
      <c r="M581" s="211"/>
      <c r="N581" s="212"/>
      <c r="O581" s="212"/>
      <c r="P581" s="212"/>
      <c r="Q581" s="212"/>
      <c r="R581" s="212"/>
      <c r="S581" s="212"/>
      <c r="T581" s="213"/>
      <c r="AT581" s="214" t="s">
        <v>152</v>
      </c>
      <c r="AU581" s="214" t="s">
        <v>87</v>
      </c>
      <c r="AV581" s="13" t="s">
        <v>85</v>
      </c>
      <c r="AW581" s="13" t="s">
        <v>34</v>
      </c>
      <c r="AX581" s="13" t="s">
        <v>77</v>
      </c>
      <c r="AY581" s="214" t="s">
        <v>141</v>
      </c>
    </row>
    <row r="582" spans="1:65" s="13" customFormat="1" ht="11.25">
      <c r="B582" s="205"/>
      <c r="C582" s="206"/>
      <c r="D582" s="200" t="s">
        <v>152</v>
      </c>
      <c r="E582" s="207" t="s">
        <v>1</v>
      </c>
      <c r="F582" s="208" t="s">
        <v>942</v>
      </c>
      <c r="G582" s="206"/>
      <c r="H582" s="207" t="s">
        <v>1</v>
      </c>
      <c r="I582" s="209"/>
      <c r="J582" s="206"/>
      <c r="K582" s="206"/>
      <c r="L582" s="210"/>
      <c r="M582" s="211"/>
      <c r="N582" s="212"/>
      <c r="O582" s="212"/>
      <c r="P582" s="212"/>
      <c r="Q582" s="212"/>
      <c r="R582" s="212"/>
      <c r="S582" s="212"/>
      <c r="T582" s="213"/>
      <c r="AT582" s="214" t="s">
        <v>152</v>
      </c>
      <c r="AU582" s="214" t="s">
        <v>87</v>
      </c>
      <c r="AV582" s="13" t="s">
        <v>85</v>
      </c>
      <c r="AW582" s="13" t="s">
        <v>34</v>
      </c>
      <c r="AX582" s="13" t="s">
        <v>77</v>
      </c>
      <c r="AY582" s="214" t="s">
        <v>141</v>
      </c>
    </row>
    <row r="583" spans="1:65" s="14" customFormat="1" ht="11.25">
      <c r="B583" s="215"/>
      <c r="C583" s="216"/>
      <c r="D583" s="200" t="s">
        <v>152</v>
      </c>
      <c r="E583" s="217" t="s">
        <v>1</v>
      </c>
      <c r="F583" s="218" t="s">
        <v>1139</v>
      </c>
      <c r="G583" s="216"/>
      <c r="H583" s="219">
        <v>41.5</v>
      </c>
      <c r="I583" s="220"/>
      <c r="J583" s="216"/>
      <c r="K583" s="216"/>
      <c r="L583" s="221"/>
      <c r="M583" s="222"/>
      <c r="N583" s="223"/>
      <c r="O583" s="223"/>
      <c r="P583" s="223"/>
      <c r="Q583" s="223"/>
      <c r="R583" s="223"/>
      <c r="S583" s="223"/>
      <c r="T583" s="224"/>
      <c r="AT583" s="225" t="s">
        <v>152</v>
      </c>
      <c r="AU583" s="225" t="s">
        <v>87</v>
      </c>
      <c r="AV583" s="14" t="s">
        <v>87</v>
      </c>
      <c r="AW583" s="14" t="s">
        <v>34</v>
      </c>
      <c r="AX583" s="14" t="s">
        <v>77</v>
      </c>
      <c r="AY583" s="225" t="s">
        <v>141</v>
      </c>
    </row>
    <row r="584" spans="1:65" s="16" customFormat="1" ht="11.25">
      <c r="B584" s="237"/>
      <c r="C584" s="238"/>
      <c r="D584" s="200" t="s">
        <v>152</v>
      </c>
      <c r="E584" s="239" t="s">
        <v>1</v>
      </c>
      <c r="F584" s="240" t="s">
        <v>174</v>
      </c>
      <c r="G584" s="238"/>
      <c r="H584" s="241">
        <v>41.5</v>
      </c>
      <c r="I584" s="242"/>
      <c r="J584" s="238"/>
      <c r="K584" s="238"/>
      <c r="L584" s="243"/>
      <c r="M584" s="244"/>
      <c r="N584" s="245"/>
      <c r="O584" s="245"/>
      <c r="P584" s="245"/>
      <c r="Q584" s="245"/>
      <c r="R584" s="245"/>
      <c r="S584" s="245"/>
      <c r="T584" s="246"/>
      <c r="AT584" s="247" t="s">
        <v>152</v>
      </c>
      <c r="AU584" s="247" t="s">
        <v>87</v>
      </c>
      <c r="AV584" s="16" t="s">
        <v>148</v>
      </c>
      <c r="AW584" s="16" t="s">
        <v>34</v>
      </c>
      <c r="AX584" s="16" t="s">
        <v>85</v>
      </c>
      <c r="AY584" s="247" t="s">
        <v>141</v>
      </c>
    </row>
    <row r="585" spans="1:65" s="2" customFormat="1" ht="24.2" customHeight="1">
      <c r="A585" s="35"/>
      <c r="B585" s="36"/>
      <c r="C585" s="187" t="s">
        <v>712</v>
      </c>
      <c r="D585" s="187" t="s">
        <v>143</v>
      </c>
      <c r="E585" s="188" t="s">
        <v>1140</v>
      </c>
      <c r="F585" s="189" t="s">
        <v>1141</v>
      </c>
      <c r="G585" s="190" t="s">
        <v>146</v>
      </c>
      <c r="H585" s="191">
        <v>41.5</v>
      </c>
      <c r="I585" s="192"/>
      <c r="J585" s="193">
        <f>ROUND(I585*H585,2)</f>
        <v>0</v>
      </c>
      <c r="K585" s="189" t="s">
        <v>147</v>
      </c>
      <c r="L585" s="40"/>
      <c r="M585" s="194" t="s">
        <v>1</v>
      </c>
      <c r="N585" s="195" t="s">
        <v>42</v>
      </c>
      <c r="O585" s="72"/>
      <c r="P585" s="196">
        <f>O585*H585</f>
        <v>0</v>
      </c>
      <c r="Q585" s="196">
        <v>1.5789999999999998E-2</v>
      </c>
      <c r="R585" s="196">
        <f>Q585*H585</f>
        <v>0.6552849999999999</v>
      </c>
      <c r="S585" s="196">
        <v>0</v>
      </c>
      <c r="T585" s="197">
        <f>S585*H585</f>
        <v>0</v>
      </c>
      <c r="U585" s="35"/>
      <c r="V585" s="35"/>
      <c r="W585" s="35"/>
      <c r="X585" s="35"/>
      <c r="Y585" s="35"/>
      <c r="Z585" s="35"/>
      <c r="AA585" s="35"/>
      <c r="AB585" s="35"/>
      <c r="AC585" s="35"/>
      <c r="AD585" s="35"/>
      <c r="AE585" s="35"/>
      <c r="AR585" s="198" t="s">
        <v>270</v>
      </c>
      <c r="AT585" s="198" t="s">
        <v>143</v>
      </c>
      <c r="AU585" s="198" t="s">
        <v>87</v>
      </c>
      <c r="AY585" s="18" t="s">
        <v>141</v>
      </c>
      <c r="BE585" s="199">
        <f>IF(N585="základní",J585,0)</f>
        <v>0</v>
      </c>
      <c r="BF585" s="199">
        <f>IF(N585="snížená",J585,0)</f>
        <v>0</v>
      </c>
      <c r="BG585" s="199">
        <f>IF(N585="zákl. přenesená",J585,0)</f>
        <v>0</v>
      </c>
      <c r="BH585" s="199">
        <f>IF(N585="sníž. přenesená",J585,0)</f>
        <v>0</v>
      </c>
      <c r="BI585" s="199">
        <f>IF(N585="nulová",J585,0)</f>
        <v>0</v>
      </c>
      <c r="BJ585" s="18" t="s">
        <v>85</v>
      </c>
      <c r="BK585" s="199">
        <f>ROUND(I585*H585,2)</f>
        <v>0</v>
      </c>
      <c r="BL585" s="18" t="s">
        <v>270</v>
      </c>
      <c r="BM585" s="198" t="s">
        <v>1142</v>
      </c>
    </row>
    <row r="586" spans="1:65" s="2" customFormat="1" ht="29.25">
      <c r="A586" s="35"/>
      <c r="B586" s="36"/>
      <c r="C586" s="37"/>
      <c r="D586" s="200" t="s">
        <v>150</v>
      </c>
      <c r="E586" s="37"/>
      <c r="F586" s="201" t="s">
        <v>1143</v>
      </c>
      <c r="G586" s="37"/>
      <c r="H586" s="37"/>
      <c r="I586" s="202"/>
      <c r="J586" s="37"/>
      <c r="K586" s="37"/>
      <c r="L586" s="40"/>
      <c r="M586" s="203"/>
      <c r="N586" s="204"/>
      <c r="O586" s="72"/>
      <c r="P586" s="72"/>
      <c r="Q586" s="72"/>
      <c r="R586" s="72"/>
      <c r="S586" s="72"/>
      <c r="T586" s="73"/>
      <c r="U586" s="35"/>
      <c r="V586" s="35"/>
      <c r="W586" s="35"/>
      <c r="X586" s="35"/>
      <c r="Y586" s="35"/>
      <c r="Z586" s="35"/>
      <c r="AA586" s="35"/>
      <c r="AB586" s="35"/>
      <c r="AC586" s="35"/>
      <c r="AD586" s="35"/>
      <c r="AE586" s="35"/>
      <c r="AT586" s="18" t="s">
        <v>150</v>
      </c>
      <c r="AU586" s="18" t="s">
        <v>87</v>
      </c>
    </row>
    <row r="587" spans="1:65" s="13" customFormat="1" ht="11.25">
      <c r="B587" s="205"/>
      <c r="C587" s="206"/>
      <c r="D587" s="200" t="s">
        <v>152</v>
      </c>
      <c r="E587" s="207" t="s">
        <v>1</v>
      </c>
      <c r="F587" s="208" t="s">
        <v>941</v>
      </c>
      <c r="G587" s="206"/>
      <c r="H587" s="207" t="s">
        <v>1</v>
      </c>
      <c r="I587" s="209"/>
      <c r="J587" s="206"/>
      <c r="K587" s="206"/>
      <c r="L587" s="210"/>
      <c r="M587" s="211"/>
      <c r="N587" s="212"/>
      <c r="O587" s="212"/>
      <c r="P587" s="212"/>
      <c r="Q587" s="212"/>
      <c r="R587" s="212"/>
      <c r="S587" s="212"/>
      <c r="T587" s="213"/>
      <c r="AT587" s="214" t="s">
        <v>152</v>
      </c>
      <c r="AU587" s="214" t="s">
        <v>87</v>
      </c>
      <c r="AV587" s="13" t="s">
        <v>85</v>
      </c>
      <c r="AW587" s="13" t="s">
        <v>34</v>
      </c>
      <c r="AX587" s="13" t="s">
        <v>77</v>
      </c>
      <c r="AY587" s="214" t="s">
        <v>141</v>
      </c>
    </row>
    <row r="588" spans="1:65" s="13" customFormat="1" ht="11.25">
      <c r="B588" s="205"/>
      <c r="C588" s="206"/>
      <c r="D588" s="200" t="s">
        <v>152</v>
      </c>
      <c r="E588" s="207" t="s">
        <v>1</v>
      </c>
      <c r="F588" s="208" t="s">
        <v>942</v>
      </c>
      <c r="G588" s="206"/>
      <c r="H588" s="207" t="s">
        <v>1</v>
      </c>
      <c r="I588" s="209"/>
      <c r="J588" s="206"/>
      <c r="K588" s="206"/>
      <c r="L588" s="210"/>
      <c r="M588" s="211"/>
      <c r="N588" s="212"/>
      <c r="O588" s="212"/>
      <c r="P588" s="212"/>
      <c r="Q588" s="212"/>
      <c r="R588" s="212"/>
      <c r="S588" s="212"/>
      <c r="T588" s="213"/>
      <c r="AT588" s="214" t="s">
        <v>152</v>
      </c>
      <c r="AU588" s="214" t="s">
        <v>87</v>
      </c>
      <c r="AV588" s="13" t="s">
        <v>85</v>
      </c>
      <c r="AW588" s="13" t="s">
        <v>34</v>
      </c>
      <c r="AX588" s="13" t="s">
        <v>77</v>
      </c>
      <c r="AY588" s="214" t="s">
        <v>141</v>
      </c>
    </row>
    <row r="589" spans="1:65" s="14" customFormat="1" ht="11.25">
      <c r="B589" s="215"/>
      <c r="C589" s="216"/>
      <c r="D589" s="200" t="s">
        <v>152</v>
      </c>
      <c r="E589" s="217" t="s">
        <v>1</v>
      </c>
      <c r="F589" s="218" t="s">
        <v>1139</v>
      </c>
      <c r="G589" s="216"/>
      <c r="H589" s="219">
        <v>41.5</v>
      </c>
      <c r="I589" s="220"/>
      <c r="J589" s="216"/>
      <c r="K589" s="216"/>
      <c r="L589" s="221"/>
      <c r="M589" s="222"/>
      <c r="N589" s="223"/>
      <c r="O589" s="223"/>
      <c r="P589" s="223"/>
      <c r="Q589" s="223"/>
      <c r="R589" s="223"/>
      <c r="S589" s="223"/>
      <c r="T589" s="224"/>
      <c r="AT589" s="225" t="s">
        <v>152</v>
      </c>
      <c r="AU589" s="225" t="s">
        <v>87</v>
      </c>
      <c r="AV589" s="14" t="s">
        <v>87</v>
      </c>
      <c r="AW589" s="14" t="s">
        <v>34</v>
      </c>
      <c r="AX589" s="14" t="s">
        <v>77</v>
      </c>
      <c r="AY589" s="225" t="s">
        <v>141</v>
      </c>
    </row>
    <row r="590" spans="1:65" s="16" customFormat="1" ht="11.25">
      <c r="B590" s="237"/>
      <c r="C590" s="238"/>
      <c r="D590" s="200" t="s">
        <v>152</v>
      </c>
      <c r="E590" s="239" t="s">
        <v>1</v>
      </c>
      <c r="F590" s="240" t="s">
        <v>174</v>
      </c>
      <c r="G590" s="238"/>
      <c r="H590" s="241">
        <v>41.5</v>
      </c>
      <c r="I590" s="242"/>
      <c r="J590" s="238"/>
      <c r="K590" s="238"/>
      <c r="L590" s="243"/>
      <c r="M590" s="244"/>
      <c r="N590" s="245"/>
      <c r="O590" s="245"/>
      <c r="P590" s="245"/>
      <c r="Q590" s="245"/>
      <c r="R590" s="245"/>
      <c r="S590" s="245"/>
      <c r="T590" s="246"/>
      <c r="AT590" s="247" t="s">
        <v>152</v>
      </c>
      <c r="AU590" s="247" t="s">
        <v>87</v>
      </c>
      <c r="AV590" s="16" t="s">
        <v>148</v>
      </c>
      <c r="AW590" s="16" t="s">
        <v>34</v>
      </c>
      <c r="AX590" s="16" t="s">
        <v>85</v>
      </c>
      <c r="AY590" s="247" t="s">
        <v>141</v>
      </c>
    </row>
    <row r="591" spans="1:65" s="2" customFormat="1" ht="24.2" customHeight="1">
      <c r="A591" s="35"/>
      <c r="B591" s="36"/>
      <c r="C591" s="187" t="s">
        <v>721</v>
      </c>
      <c r="D591" s="187" t="s">
        <v>143</v>
      </c>
      <c r="E591" s="188" t="s">
        <v>1144</v>
      </c>
      <c r="F591" s="189" t="s">
        <v>1145</v>
      </c>
      <c r="G591" s="190" t="s">
        <v>724</v>
      </c>
      <c r="H591" s="258"/>
      <c r="I591" s="192"/>
      <c r="J591" s="193">
        <f>ROUND(I591*H591,2)</f>
        <v>0</v>
      </c>
      <c r="K591" s="189" t="s">
        <v>147</v>
      </c>
      <c r="L591" s="40"/>
      <c r="M591" s="194" t="s">
        <v>1</v>
      </c>
      <c r="N591" s="195" t="s">
        <v>42</v>
      </c>
      <c r="O591" s="72"/>
      <c r="P591" s="196">
        <f>O591*H591</f>
        <v>0</v>
      </c>
      <c r="Q591" s="196">
        <v>0</v>
      </c>
      <c r="R591" s="196">
        <f>Q591*H591</f>
        <v>0</v>
      </c>
      <c r="S591" s="196">
        <v>0</v>
      </c>
      <c r="T591" s="197">
        <f>S591*H591</f>
        <v>0</v>
      </c>
      <c r="U591" s="35"/>
      <c r="V591" s="35"/>
      <c r="W591" s="35"/>
      <c r="X591" s="35"/>
      <c r="Y591" s="35"/>
      <c r="Z591" s="35"/>
      <c r="AA591" s="35"/>
      <c r="AB591" s="35"/>
      <c r="AC591" s="35"/>
      <c r="AD591" s="35"/>
      <c r="AE591" s="35"/>
      <c r="AR591" s="198" t="s">
        <v>270</v>
      </c>
      <c r="AT591" s="198" t="s">
        <v>143</v>
      </c>
      <c r="AU591" s="198" t="s">
        <v>87</v>
      </c>
      <c r="AY591" s="18" t="s">
        <v>141</v>
      </c>
      <c r="BE591" s="199">
        <f>IF(N591="základní",J591,0)</f>
        <v>0</v>
      </c>
      <c r="BF591" s="199">
        <f>IF(N591="snížená",J591,0)</f>
        <v>0</v>
      </c>
      <c r="BG591" s="199">
        <f>IF(N591="zákl. přenesená",J591,0)</f>
        <v>0</v>
      </c>
      <c r="BH591" s="199">
        <f>IF(N591="sníž. přenesená",J591,0)</f>
        <v>0</v>
      </c>
      <c r="BI591" s="199">
        <f>IF(N591="nulová",J591,0)</f>
        <v>0</v>
      </c>
      <c r="BJ591" s="18" t="s">
        <v>85</v>
      </c>
      <c r="BK591" s="199">
        <f>ROUND(I591*H591,2)</f>
        <v>0</v>
      </c>
      <c r="BL591" s="18" t="s">
        <v>270</v>
      </c>
      <c r="BM591" s="198" t="s">
        <v>1146</v>
      </c>
    </row>
    <row r="592" spans="1:65" s="2" customFormat="1" ht="29.25">
      <c r="A592" s="35"/>
      <c r="B592" s="36"/>
      <c r="C592" s="37"/>
      <c r="D592" s="200" t="s">
        <v>150</v>
      </c>
      <c r="E592" s="37"/>
      <c r="F592" s="201" t="s">
        <v>1147</v>
      </c>
      <c r="G592" s="37"/>
      <c r="H592" s="37"/>
      <c r="I592" s="202"/>
      <c r="J592" s="37"/>
      <c r="K592" s="37"/>
      <c r="L592" s="40"/>
      <c r="M592" s="203"/>
      <c r="N592" s="204"/>
      <c r="O592" s="72"/>
      <c r="P592" s="72"/>
      <c r="Q592" s="72"/>
      <c r="R592" s="72"/>
      <c r="S592" s="72"/>
      <c r="T592" s="73"/>
      <c r="U592" s="35"/>
      <c r="V592" s="35"/>
      <c r="W592" s="35"/>
      <c r="X592" s="35"/>
      <c r="Y592" s="35"/>
      <c r="Z592" s="35"/>
      <c r="AA592" s="35"/>
      <c r="AB592" s="35"/>
      <c r="AC592" s="35"/>
      <c r="AD592" s="35"/>
      <c r="AE592" s="35"/>
      <c r="AT592" s="18" t="s">
        <v>150</v>
      </c>
      <c r="AU592" s="18" t="s">
        <v>87</v>
      </c>
    </row>
    <row r="593" spans="1:65" s="2" customFormat="1" ht="21.75" customHeight="1">
      <c r="A593" s="35"/>
      <c r="B593" s="36"/>
      <c r="C593" s="248" t="s">
        <v>726</v>
      </c>
      <c r="D593" s="248" t="s">
        <v>248</v>
      </c>
      <c r="E593" s="249" t="s">
        <v>1148</v>
      </c>
      <c r="F593" s="250" t="s">
        <v>1149</v>
      </c>
      <c r="G593" s="251" t="s">
        <v>146</v>
      </c>
      <c r="H593" s="252">
        <v>47.725000000000001</v>
      </c>
      <c r="I593" s="253"/>
      <c r="J593" s="254">
        <f>ROUND(I593*H593,2)</f>
        <v>0</v>
      </c>
      <c r="K593" s="250" t="s">
        <v>147</v>
      </c>
      <c r="L593" s="255"/>
      <c r="M593" s="256" t="s">
        <v>1</v>
      </c>
      <c r="N593" s="257" t="s">
        <v>42</v>
      </c>
      <c r="O593" s="72"/>
      <c r="P593" s="196">
        <f>O593*H593</f>
        <v>0</v>
      </c>
      <c r="Q593" s="196">
        <v>7.1999999999999998E-3</v>
      </c>
      <c r="R593" s="196">
        <f>Q593*H593</f>
        <v>0.34361999999999998</v>
      </c>
      <c r="S593" s="196">
        <v>0</v>
      </c>
      <c r="T593" s="197">
        <f>S593*H593</f>
        <v>0</v>
      </c>
      <c r="U593" s="35"/>
      <c r="V593" s="35"/>
      <c r="W593" s="35"/>
      <c r="X593" s="35"/>
      <c r="Y593" s="35"/>
      <c r="Z593" s="35"/>
      <c r="AA593" s="35"/>
      <c r="AB593" s="35"/>
      <c r="AC593" s="35"/>
      <c r="AD593" s="35"/>
      <c r="AE593" s="35"/>
      <c r="AR593" s="198" t="s">
        <v>361</v>
      </c>
      <c r="AT593" s="198" t="s">
        <v>248</v>
      </c>
      <c r="AU593" s="198" t="s">
        <v>87</v>
      </c>
      <c r="AY593" s="18" t="s">
        <v>141</v>
      </c>
      <c r="BE593" s="199">
        <f>IF(N593="základní",J593,0)</f>
        <v>0</v>
      </c>
      <c r="BF593" s="199">
        <f>IF(N593="snížená",J593,0)</f>
        <v>0</v>
      </c>
      <c r="BG593" s="199">
        <f>IF(N593="zákl. přenesená",J593,0)</f>
        <v>0</v>
      </c>
      <c r="BH593" s="199">
        <f>IF(N593="sníž. přenesená",J593,0)</f>
        <v>0</v>
      </c>
      <c r="BI593" s="199">
        <f>IF(N593="nulová",J593,0)</f>
        <v>0</v>
      </c>
      <c r="BJ593" s="18" t="s">
        <v>85</v>
      </c>
      <c r="BK593" s="199">
        <f>ROUND(I593*H593,2)</f>
        <v>0</v>
      </c>
      <c r="BL593" s="18" t="s">
        <v>270</v>
      </c>
      <c r="BM593" s="198" t="s">
        <v>1150</v>
      </c>
    </row>
    <row r="594" spans="1:65" s="2" customFormat="1" ht="11.25">
      <c r="A594" s="35"/>
      <c r="B594" s="36"/>
      <c r="C594" s="37"/>
      <c r="D594" s="200" t="s">
        <v>150</v>
      </c>
      <c r="E594" s="37"/>
      <c r="F594" s="201" t="s">
        <v>1149</v>
      </c>
      <c r="G594" s="37"/>
      <c r="H594" s="37"/>
      <c r="I594" s="202"/>
      <c r="J594" s="37"/>
      <c r="K594" s="37"/>
      <c r="L594" s="40"/>
      <c r="M594" s="203"/>
      <c r="N594" s="204"/>
      <c r="O594" s="72"/>
      <c r="P594" s="72"/>
      <c r="Q594" s="72"/>
      <c r="R594" s="72"/>
      <c r="S594" s="72"/>
      <c r="T594" s="73"/>
      <c r="U594" s="35"/>
      <c r="V594" s="35"/>
      <c r="W594" s="35"/>
      <c r="X594" s="35"/>
      <c r="Y594" s="35"/>
      <c r="Z594" s="35"/>
      <c r="AA594" s="35"/>
      <c r="AB594" s="35"/>
      <c r="AC594" s="35"/>
      <c r="AD594" s="35"/>
      <c r="AE594" s="35"/>
      <c r="AT594" s="18" t="s">
        <v>150</v>
      </c>
      <c r="AU594" s="18" t="s">
        <v>87</v>
      </c>
    </row>
    <row r="595" spans="1:65" s="13" customFormat="1" ht="11.25">
      <c r="B595" s="205"/>
      <c r="C595" s="206"/>
      <c r="D595" s="200" t="s">
        <v>152</v>
      </c>
      <c r="E595" s="207" t="s">
        <v>1</v>
      </c>
      <c r="F595" s="208" t="s">
        <v>941</v>
      </c>
      <c r="G595" s="206"/>
      <c r="H595" s="207" t="s">
        <v>1</v>
      </c>
      <c r="I595" s="209"/>
      <c r="J595" s="206"/>
      <c r="K595" s="206"/>
      <c r="L595" s="210"/>
      <c r="M595" s="211"/>
      <c r="N595" s="212"/>
      <c r="O595" s="212"/>
      <c r="P595" s="212"/>
      <c r="Q595" s="212"/>
      <c r="R595" s="212"/>
      <c r="S595" s="212"/>
      <c r="T595" s="213"/>
      <c r="AT595" s="214" t="s">
        <v>152</v>
      </c>
      <c r="AU595" s="214" t="s">
        <v>87</v>
      </c>
      <c r="AV595" s="13" t="s">
        <v>85</v>
      </c>
      <c r="AW595" s="13" t="s">
        <v>34</v>
      </c>
      <c r="AX595" s="13" t="s">
        <v>77</v>
      </c>
      <c r="AY595" s="214" t="s">
        <v>141</v>
      </c>
    </row>
    <row r="596" spans="1:65" s="13" customFormat="1" ht="11.25">
      <c r="B596" s="205"/>
      <c r="C596" s="206"/>
      <c r="D596" s="200" t="s">
        <v>152</v>
      </c>
      <c r="E596" s="207" t="s">
        <v>1</v>
      </c>
      <c r="F596" s="208" t="s">
        <v>942</v>
      </c>
      <c r="G596" s="206"/>
      <c r="H596" s="207" t="s">
        <v>1</v>
      </c>
      <c r="I596" s="209"/>
      <c r="J596" s="206"/>
      <c r="K596" s="206"/>
      <c r="L596" s="210"/>
      <c r="M596" s="211"/>
      <c r="N596" s="212"/>
      <c r="O596" s="212"/>
      <c r="P596" s="212"/>
      <c r="Q596" s="212"/>
      <c r="R596" s="212"/>
      <c r="S596" s="212"/>
      <c r="T596" s="213"/>
      <c r="AT596" s="214" t="s">
        <v>152</v>
      </c>
      <c r="AU596" s="214" t="s">
        <v>87</v>
      </c>
      <c r="AV596" s="13" t="s">
        <v>85</v>
      </c>
      <c r="AW596" s="13" t="s">
        <v>34</v>
      </c>
      <c r="AX596" s="13" t="s">
        <v>77</v>
      </c>
      <c r="AY596" s="214" t="s">
        <v>141</v>
      </c>
    </row>
    <row r="597" spans="1:65" s="14" customFormat="1" ht="11.25">
      <c r="B597" s="215"/>
      <c r="C597" s="216"/>
      <c r="D597" s="200" t="s">
        <v>152</v>
      </c>
      <c r="E597" s="217" t="s">
        <v>1</v>
      </c>
      <c r="F597" s="218" t="s">
        <v>1139</v>
      </c>
      <c r="G597" s="216"/>
      <c r="H597" s="219">
        <v>41.5</v>
      </c>
      <c r="I597" s="220"/>
      <c r="J597" s="216"/>
      <c r="K597" s="216"/>
      <c r="L597" s="221"/>
      <c r="M597" s="222"/>
      <c r="N597" s="223"/>
      <c r="O597" s="223"/>
      <c r="P597" s="223"/>
      <c r="Q597" s="223"/>
      <c r="R597" s="223"/>
      <c r="S597" s="223"/>
      <c r="T597" s="224"/>
      <c r="AT597" s="225" t="s">
        <v>152</v>
      </c>
      <c r="AU597" s="225" t="s">
        <v>87</v>
      </c>
      <c r="AV597" s="14" t="s">
        <v>87</v>
      </c>
      <c r="AW597" s="14" t="s">
        <v>34</v>
      </c>
      <c r="AX597" s="14" t="s">
        <v>77</v>
      </c>
      <c r="AY597" s="225" t="s">
        <v>141</v>
      </c>
    </row>
    <row r="598" spans="1:65" s="16" customFormat="1" ht="11.25">
      <c r="B598" s="237"/>
      <c r="C598" s="238"/>
      <c r="D598" s="200" t="s">
        <v>152</v>
      </c>
      <c r="E598" s="239" t="s">
        <v>1</v>
      </c>
      <c r="F598" s="240" t="s">
        <v>174</v>
      </c>
      <c r="G598" s="238"/>
      <c r="H598" s="241">
        <v>41.5</v>
      </c>
      <c r="I598" s="242"/>
      <c r="J598" s="238"/>
      <c r="K598" s="238"/>
      <c r="L598" s="243"/>
      <c r="M598" s="244"/>
      <c r="N598" s="245"/>
      <c r="O598" s="245"/>
      <c r="P598" s="245"/>
      <c r="Q598" s="245"/>
      <c r="R598" s="245"/>
      <c r="S598" s="245"/>
      <c r="T598" s="246"/>
      <c r="AT598" s="247" t="s">
        <v>152</v>
      </c>
      <c r="AU598" s="247" t="s">
        <v>87</v>
      </c>
      <c r="AV598" s="16" t="s">
        <v>148</v>
      </c>
      <c r="AW598" s="16" t="s">
        <v>34</v>
      </c>
      <c r="AX598" s="16" t="s">
        <v>77</v>
      </c>
      <c r="AY598" s="247" t="s">
        <v>141</v>
      </c>
    </row>
    <row r="599" spans="1:65" s="14" customFormat="1" ht="11.25">
      <c r="B599" s="215"/>
      <c r="C599" s="216"/>
      <c r="D599" s="200" t="s">
        <v>152</v>
      </c>
      <c r="E599" s="217" t="s">
        <v>1</v>
      </c>
      <c r="F599" s="218" t="s">
        <v>1151</v>
      </c>
      <c r="G599" s="216"/>
      <c r="H599" s="219">
        <v>47.725000000000001</v>
      </c>
      <c r="I599" s="220"/>
      <c r="J599" s="216"/>
      <c r="K599" s="216"/>
      <c r="L599" s="221"/>
      <c r="M599" s="222"/>
      <c r="N599" s="223"/>
      <c r="O599" s="223"/>
      <c r="P599" s="223"/>
      <c r="Q599" s="223"/>
      <c r="R599" s="223"/>
      <c r="S599" s="223"/>
      <c r="T599" s="224"/>
      <c r="AT599" s="225" t="s">
        <v>152</v>
      </c>
      <c r="AU599" s="225" t="s">
        <v>87</v>
      </c>
      <c r="AV599" s="14" t="s">
        <v>87</v>
      </c>
      <c r="AW599" s="14" t="s">
        <v>34</v>
      </c>
      <c r="AX599" s="14" t="s">
        <v>77</v>
      </c>
      <c r="AY599" s="225" t="s">
        <v>141</v>
      </c>
    </row>
    <row r="600" spans="1:65" s="16" customFormat="1" ht="11.25">
      <c r="B600" s="237"/>
      <c r="C600" s="238"/>
      <c r="D600" s="200" t="s">
        <v>152</v>
      </c>
      <c r="E600" s="239" t="s">
        <v>1</v>
      </c>
      <c r="F600" s="240" t="s">
        <v>174</v>
      </c>
      <c r="G600" s="238"/>
      <c r="H600" s="241">
        <v>47.725000000000001</v>
      </c>
      <c r="I600" s="242"/>
      <c r="J600" s="238"/>
      <c r="K600" s="238"/>
      <c r="L600" s="243"/>
      <c r="M600" s="244"/>
      <c r="N600" s="245"/>
      <c r="O600" s="245"/>
      <c r="P600" s="245"/>
      <c r="Q600" s="245"/>
      <c r="R600" s="245"/>
      <c r="S600" s="245"/>
      <c r="T600" s="246"/>
      <c r="AT600" s="247" t="s">
        <v>152</v>
      </c>
      <c r="AU600" s="247" t="s">
        <v>87</v>
      </c>
      <c r="AV600" s="16" t="s">
        <v>148</v>
      </c>
      <c r="AW600" s="16" t="s">
        <v>34</v>
      </c>
      <c r="AX600" s="16" t="s">
        <v>85</v>
      </c>
      <c r="AY600" s="247" t="s">
        <v>141</v>
      </c>
    </row>
    <row r="601" spans="1:65" s="2" customFormat="1" ht="21.75" customHeight="1">
      <c r="A601" s="35"/>
      <c r="B601" s="36"/>
      <c r="C601" s="248" t="s">
        <v>734</v>
      </c>
      <c r="D601" s="248" t="s">
        <v>248</v>
      </c>
      <c r="E601" s="249" t="s">
        <v>1152</v>
      </c>
      <c r="F601" s="250" t="s">
        <v>1153</v>
      </c>
      <c r="G601" s="251" t="s">
        <v>146</v>
      </c>
      <c r="H601" s="252">
        <v>47.725000000000001</v>
      </c>
      <c r="I601" s="253"/>
      <c r="J601" s="254">
        <f>ROUND(I601*H601,2)</f>
        <v>0</v>
      </c>
      <c r="K601" s="250" t="s">
        <v>147</v>
      </c>
      <c r="L601" s="255"/>
      <c r="M601" s="256" t="s">
        <v>1</v>
      </c>
      <c r="N601" s="257" t="s">
        <v>42</v>
      </c>
      <c r="O601" s="72"/>
      <c r="P601" s="196">
        <f>O601*H601</f>
        <v>0</v>
      </c>
      <c r="Q601" s="196">
        <v>1.4500000000000001E-2</v>
      </c>
      <c r="R601" s="196">
        <f>Q601*H601</f>
        <v>0.69201250000000003</v>
      </c>
      <c r="S601" s="196">
        <v>0</v>
      </c>
      <c r="T601" s="197">
        <f>S601*H601</f>
        <v>0</v>
      </c>
      <c r="U601" s="35"/>
      <c r="V601" s="35"/>
      <c r="W601" s="35"/>
      <c r="X601" s="35"/>
      <c r="Y601" s="35"/>
      <c r="Z601" s="35"/>
      <c r="AA601" s="35"/>
      <c r="AB601" s="35"/>
      <c r="AC601" s="35"/>
      <c r="AD601" s="35"/>
      <c r="AE601" s="35"/>
      <c r="AR601" s="198" t="s">
        <v>361</v>
      </c>
      <c r="AT601" s="198" t="s">
        <v>248</v>
      </c>
      <c r="AU601" s="198" t="s">
        <v>87</v>
      </c>
      <c r="AY601" s="18" t="s">
        <v>141</v>
      </c>
      <c r="BE601" s="199">
        <f>IF(N601="základní",J601,0)</f>
        <v>0</v>
      </c>
      <c r="BF601" s="199">
        <f>IF(N601="snížená",J601,0)</f>
        <v>0</v>
      </c>
      <c r="BG601" s="199">
        <f>IF(N601="zákl. přenesená",J601,0)</f>
        <v>0</v>
      </c>
      <c r="BH601" s="199">
        <f>IF(N601="sníž. přenesená",J601,0)</f>
        <v>0</v>
      </c>
      <c r="BI601" s="199">
        <f>IF(N601="nulová",J601,0)</f>
        <v>0</v>
      </c>
      <c r="BJ601" s="18" t="s">
        <v>85</v>
      </c>
      <c r="BK601" s="199">
        <f>ROUND(I601*H601,2)</f>
        <v>0</v>
      </c>
      <c r="BL601" s="18" t="s">
        <v>270</v>
      </c>
      <c r="BM601" s="198" t="s">
        <v>1154</v>
      </c>
    </row>
    <row r="602" spans="1:65" s="2" customFormat="1" ht="11.25">
      <c r="A602" s="35"/>
      <c r="B602" s="36"/>
      <c r="C602" s="37"/>
      <c r="D602" s="200" t="s">
        <v>150</v>
      </c>
      <c r="E602" s="37"/>
      <c r="F602" s="201" t="s">
        <v>1153</v>
      </c>
      <c r="G602" s="37"/>
      <c r="H602" s="37"/>
      <c r="I602" s="202"/>
      <c r="J602" s="37"/>
      <c r="K602" s="37"/>
      <c r="L602" s="40"/>
      <c r="M602" s="203"/>
      <c r="N602" s="204"/>
      <c r="O602" s="72"/>
      <c r="P602" s="72"/>
      <c r="Q602" s="72"/>
      <c r="R602" s="72"/>
      <c r="S602" s="72"/>
      <c r="T602" s="73"/>
      <c r="U602" s="35"/>
      <c r="V602" s="35"/>
      <c r="W602" s="35"/>
      <c r="X602" s="35"/>
      <c r="Y602" s="35"/>
      <c r="Z602" s="35"/>
      <c r="AA602" s="35"/>
      <c r="AB602" s="35"/>
      <c r="AC602" s="35"/>
      <c r="AD602" s="35"/>
      <c r="AE602" s="35"/>
      <c r="AT602" s="18" t="s">
        <v>150</v>
      </c>
      <c r="AU602" s="18" t="s">
        <v>87</v>
      </c>
    </row>
    <row r="603" spans="1:65" s="13" customFormat="1" ht="11.25">
      <c r="B603" s="205"/>
      <c r="C603" s="206"/>
      <c r="D603" s="200" t="s">
        <v>152</v>
      </c>
      <c r="E603" s="207" t="s">
        <v>1</v>
      </c>
      <c r="F603" s="208" t="s">
        <v>941</v>
      </c>
      <c r="G603" s="206"/>
      <c r="H603" s="207" t="s">
        <v>1</v>
      </c>
      <c r="I603" s="209"/>
      <c r="J603" s="206"/>
      <c r="K603" s="206"/>
      <c r="L603" s="210"/>
      <c r="M603" s="211"/>
      <c r="N603" s="212"/>
      <c r="O603" s="212"/>
      <c r="P603" s="212"/>
      <c r="Q603" s="212"/>
      <c r="R603" s="212"/>
      <c r="S603" s="212"/>
      <c r="T603" s="213"/>
      <c r="AT603" s="214" t="s">
        <v>152</v>
      </c>
      <c r="AU603" s="214" t="s">
        <v>87</v>
      </c>
      <c r="AV603" s="13" t="s">
        <v>85</v>
      </c>
      <c r="AW603" s="13" t="s">
        <v>34</v>
      </c>
      <c r="AX603" s="13" t="s">
        <v>77</v>
      </c>
      <c r="AY603" s="214" t="s">
        <v>141</v>
      </c>
    </row>
    <row r="604" spans="1:65" s="13" customFormat="1" ht="11.25">
      <c r="B604" s="205"/>
      <c r="C604" s="206"/>
      <c r="D604" s="200" t="s">
        <v>152</v>
      </c>
      <c r="E604" s="207" t="s">
        <v>1</v>
      </c>
      <c r="F604" s="208" t="s">
        <v>942</v>
      </c>
      <c r="G604" s="206"/>
      <c r="H604" s="207" t="s">
        <v>1</v>
      </c>
      <c r="I604" s="209"/>
      <c r="J604" s="206"/>
      <c r="K604" s="206"/>
      <c r="L604" s="210"/>
      <c r="M604" s="211"/>
      <c r="N604" s="212"/>
      <c r="O604" s="212"/>
      <c r="P604" s="212"/>
      <c r="Q604" s="212"/>
      <c r="R604" s="212"/>
      <c r="S604" s="212"/>
      <c r="T604" s="213"/>
      <c r="AT604" s="214" t="s">
        <v>152</v>
      </c>
      <c r="AU604" s="214" t="s">
        <v>87</v>
      </c>
      <c r="AV604" s="13" t="s">
        <v>85</v>
      </c>
      <c r="AW604" s="13" t="s">
        <v>34</v>
      </c>
      <c r="AX604" s="13" t="s">
        <v>77</v>
      </c>
      <c r="AY604" s="214" t="s">
        <v>141</v>
      </c>
    </row>
    <row r="605" spans="1:65" s="14" customFormat="1" ht="11.25">
      <c r="B605" s="215"/>
      <c r="C605" s="216"/>
      <c r="D605" s="200" t="s">
        <v>152</v>
      </c>
      <c r="E605" s="217" t="s">
        <v>1</v>
      </c>
      <c r="F605" s="218" t="s">
        <v>1139</v>
      </c>
      <c r="G605" s="216"/>
      <c r="H605" s="219">
        <v>41.5</v>
      </c>
      <c r="I605" s="220"/>
      <c r="J605" s="216"/>
      <c r="K605" s="216"/>
      <c r="L605" s="221"/>
      <c r="M605" s="222"/>
      <c r="N605" s="223"/>
      <c r="O605" s="223"/>
      <c r="P605" s="223"/>
      <c r="Q605" s="223"/>
      <c r="R605" s="223"/>
      <c r="S605" s="223"/>
      <c r="T605" s="224"/>
      <c r="AT605" s="225" t="s">
        <v>152</v>
      </c>
      <c r="AU605" s="225" t="s">
        <v>87</v>
      </c>
      <c r="AV605" s="14" t="s">
        <v>87</v>
      </c>
      <c r="AW605" s="14" t="s">
        <v>34</v>
      </c>
      <c r="AX605" s="14" t="s">
        <v>77</v>
      </c>
      <c r="AY605" s="225" t="s">
        <v>141</v>
      </c>
    </row>
    <row r="606" spans="1:65" s="16" customFormat="1" ht="11.25">
      <c r="B606" s="237"/>
      <c r="C606" s="238"/>
      <c r="D606" s="200" t="s">
        <v>152</v>
      </c>
      <c r="E606" s="239" t="s">
        <v>1</v>
      </c>
      <c r="F606" s="240" t="s">
        <v>174</v>
      </c>
      <c r="G606" s="238"/>
      <c r="H606" s="241">
        <v>41.5</v>
      </c>
      <c r="I606" s="242"/>
      <c r="J606" s="238"/>
      <c r="K606" s="238"/>
      <c r="L606" s="243"/>
      <c r="M606" s="244"/>
      <c r="N606" s="245"/>
      <c r="O606" s="245"/>
      <c r="P606" s="245"/>
      <c r="Q606" s="245"/>
      <c r="R606" s="245"/>
      <c r="S606" s="245"/>
      <c r="T606" s="246"/>
      <c r="AT606" s="247" t="s">
        <v>152</v>
      </c>
      <c r="AU606" s="247" t="s">
        <v>87</v>
      </c>
      <c r="AV606" s="16" t="s">
        <v>148</v>
      </c>
      <c r="AW606" s="16" t="s">
        <v>34</v>
      </c>
      <c r="AX606" s="16" t="s">
        <v>77</v>
      </c>
      <c r="AY606" s="247" t="s">
        <v>141</v>
      </c>
    </row>
    <row r="607" spans="1:65" s="14" customFormat="1" ht="11.25">
      <c r="B607" s="215"/>
      <c r="C607" s="216"/>
      <c r="D607" s="200" t="s">
        <v>152</v>
      </c>
      <c r="E607" s="217" t="s">
        <v>1</v>
      </c>
      <c r="F607" s="218" t="s">
        <v>1151</v>
      </c>
      <c r="G607" s="216"/>
      <c r="H607" s="219">
        <v>47.725000000000001</v>
      </c>
      <c r="I607" s="220"/>
      <c r="J607" s="216"/>
      <c r="K607" s="216"/>
      <c r="L607" s="221"/>
      <c r="M607" s="222"/>
      <c r="N607" s="223"/>
      <c r="O607" s="223"/>
      <c r="P607" s="223"/>
      <c r="Q607" s="223"/>
      <c r="R607" s="223"/>
      <c r="S607" s="223"/>
      <c r="T607" s="224"/>
      <c r="AT607" s="225" t="s">
        <v>152</v>
      </c>
      <c r="AU607" s="225" t="s">
        <v>87</v>
      </c>
      <c r="AV607" s="14" t="s">
        <v>87</v>
      </c>
      <c r="AW607" s="14" t="s">
        <v>34</v>
      </c>
      <c r="AX607" s="14" t="s">
        <v>77</v>
      </c>
      <c r="AY607" s="225" t="s">
        <v>141</v>
      </c>
    </row>
    <row r="608" spans="1:65" s="16" customFormat="1" ht="11.25">
      <c r="B608" s="237"/>
      <c r="C608" s="238"/>
      <c r="D608" s="200" t="s">
        <v>152</v>
      </c>
      <c r="E608" s="239" t="s">
        <v>1</v>
      </c>
      <c r="F608" s="240" t="s">
        <v>174</v>
      </c>
      <c r="G608" s="238"/>
      <c r="H608" s="241">
        <v>47.725000000000001</v>
      </c>
      <c r="I608" s="242"/>
      <c r="J608" s="238"/>
      <c r="K608" s="238"/>
      <c r="L608" s="243"/>
      <c r="M608" s="244"/>
      <c r="N608" s="245"/>
      <c r="O608" s="245"/>
      <c r="P608" s="245"/>
      <c r="Q608" s="245"/>
      <c r="R608" s="245"/>
      <c r="S608" s="245"/>
      <c r="T608" s="246"/>
      <c r="AT608" s="247" t="s">
        <v>152</v>
      </c>
      <c r="AU608" s="247" t="s">
        <v>87</v>
      </c>
      <c r="AV608" s="16" t="s">
        <v>148</v>
      </c>
      <c r="AW608" s="16" t="s">
        <v>34</v>
      </c>
      <c r="AX608" s="16" t="s">
        <v>85</v>
      </c>
      <c r="AY608" s="247" t="s">
        <v>141</v>
      </c>
    </row>
    <row r="609" spans="1:65" s="12" customFormat="1" ht="22.9" customHeight="1">
      <c r="B609" s="171"/>
      <c r="C609" s="172"/>
      <c r="D609" s="173" t="s">
        <v>76</v>
      </c>
      <c r="E609" s="185" t="s">
        <v>719</v>
      </c>
      <c r="F609" s="185" t="s">
        <v>720</v>
      </c>
      <c r="G609" s="172"/>
      <c r="H609" s="172"/>
      <c r="I609" s="175"/>
      <c r="J609" s="186">
        <f>BK609</f>
        <v>0</v>
      </c>
      <c r="K609" s="172"/>
      <c r="L609" s="177"/>
      <c r="M609" s="178"/>
      <c r="N609" s="179"/>
      <c r="O609" s="179"/>
      <c r="P609" s="180">
        <f>SUM(P610:P683)</f>
        <v>0</v>
      </c>
      <c r="Q609" s="179"/>
      <c r="R609" s="180">
        <f>SUM(R610:R683)</f>
        <v>0</v>
      </c>
      <c r="S609" s="179"/>
      <c r="T609" s="181">
        <f>SUM(T610:T683)</f>
        <v>0.50185000000000002</v>
      </c>
      <c r="AR609" s="182" t="s">
        <v>87</v>
      </c>
      <c r="AT609" s="183" t="s">
        <v>76</v>
      </c>
      <c r="AU609" s="183" t="s">
        <v>85</v>
      </c>
      <c r="AY609" s="182" t="s">
        <v>141</v>
      </c>
      <c r="BK609" s="184">
        <f>SUM(BK610:BK683)</f>
        <v>0</v>
      </c>
    </row>
    <row r="610" spans="1:65" s="2" customFormat="1" ht="16.5" customHeight="1">
      <c r="A610" s="35"/>
      <c r="B610" s="36"/>
      <c r="C610" s="187" t="s">
        <v>738</v>
      </c>
      <c r="D610" s="187" t="s">
        <v>143</v>
      </c>
      <c r="E610" s="188" t="s">
        <v>1155</v>
      </c>
      <c r="F610" s="189" t="s">
        <v>1156</v>
      </c>
      <c r="G610" s="190" t="s">
        <v>336</v>
      </c>
      <c r="H610" s="191">
        <v>92</v>
      </c>
      <c r="I610" s="192"/>
      <c r="J610" s="193">
        <f>ROUND(I610*H610,2)</f>
        <v>0</v>
      </c>
      <c r="K610" s="189" t="s">
        <v>222</v>
      </c>
      <c r="L610" s="40"/>
      <c r="M610" s="194" t="s">
        <v>1</v>
      </c>
      <c r="N610" s="195" t="s">
        <v>42</v>
      </c>
      <c r="O610" s="72"/>
      <c r="P610" s="196">
        <f>O610*H610</f>
        <v>0</v>
      </c>
      <c r="Q610" s="196">
        <v>0</v>
      </c>
      <c r="R610" s="196">
        <f>Q610*H610</f>
        <v>0</v>
      </c>
      <c r="S610" s="196">
        <v>0</v>
      </c>
      <c r="T610" s="197">
        <f>S610*H610</f>
        <v>0</v>
      </c>
      <c r="U610" s="35"/>
      <c r="V610" s="35"/>
      <c r="W610" s="35"/>
      <c r="X610" s="35"/>
      <c r="Y610" s="35"/>
      <c r="Z610" s="35"/>
      <c r="AA610" s="35"/>
      <c r="AB610" s="35"/>
      <c r="AC610" s="35"/>
      <c r="AD610" s="35"/>
      <c r="AE610" s="35"/>
      <c r="AR610" s="198" t="s">
        <v>270</v>
      </c>
      <c r="AT610" s="198" t="s">
        <v>143</v>
      </c>
      <c r="AU610" s="198" t="s">
        <v>87</v>
      </c>
      <c r="AY610" s="18" t="s">
        <v>141</v>
      </c>
      <c r="BE610" s="199">
        <f>IF(N610="základní",J610,0)</f>
        <v>0</v>
      </c>
      <c r="BF610" s="199">
        <f>IF(N610="snížená",J610,0)</f>
        <v>0</v>
      </c>
      <c r="BG610" s="199">
        <f>IF(N610="zákl. přenesená",J610,0)</f>
        <v>0</v>
      </c>
      <c r="BH610" s="199">
        <f>IF(N610="sníž. přenesená",J610,0)</f>
        <v>0</v>
      </c>
      <c r="BI610" s="199">
        <f>IF(N610="nulová",J610,0)</f>
        <v>0</v>
      </c>
      <c r="BJ610" s="18" t="s">
        <v>85</v>
      </c>
      <c r="BK610" s="199">
        <f>ROUND(I610*H610,2)</f>
        <v>0</v>
      </c>
      <c r="BL610" s="18" t="s">
        <v>270</v>
      </c>
      <c r="BM610" s="198" t="s">
        <v>1157</v>
      </c>
    </row>
    <row r="611" spans="1:65" s="2" customFormat="1" ht="11.25">
      <c r="A611" s="35"/>
      <c r="B611" s="36"/>
      <c r="C611" s="37"/>
      <c r="D611" s="200" t="s">
        <v>150</v>
      </c>
      <c r="E611" s="37"/>
      <c r="F611" s="201" t="s">
        <v>1156</v>
      </c>
      <c r="G611" s="37"/>
      <c r="H611" s="37"/>
      <c r="I611" s="202"/>
      <c r="J611" s="37"/>
      <c r="K611" s="37"/>
      <c r="L611" s="40"/>
      <c r="M611" s="203"/>
      <c r="N611" s="204"/>
      <c r="O611" s="72"/>
      <c r="P611" s="72"/>
      <c r="Q611" s="72"/>
      <c r="R611" s="72"/>
      <c r="S611" s="72"/>
      <c r="T611" s="73"/>
      <c r="U611" s="35"/>
      <c r="V611" s="35"/>
      <c r="W611" s="35"/>
      <c r="X611" s="35"/>
      <c r="Y611" s="35"/>
      <c r="Z611" s="35"/>
      <c r="AA611" s="35"/>
      <c r="AB611" s="35"/>
      <c r="AC611" s="35"/>
      <c r="AD611" s="35"/>
      <c r="AE611" s="35"/>
      <c r="AT611" s="18" t="s">
        <v>150</v>
      </c>
      <c r="AU611" s="18" t="s">
        <v>87</v>
      </c>
    </row>
    <row r="612" spans="1:65" s="13" customFormat="1" ht="11.25">
      <c r="B612" s="205"/>
      <c r="C612" s="206"/>
      <c r="D612" s="200" t="s">
        <v>152</v>
      </c>
      <c r="E612" s="207" t="s">
        <v>1</v>
      </c>
      <c r="F612" s="208" t="s">
        <v>673</v>
      </c>
      <c r="G612" s="206"/>
      <c r="H612" s="207" t="s">
        <v>1</v>
      </c>
      <c r="I612" s="209"/>
      <c r="J612" s="206"/>
      <c r="K612" s="206"/>
      <c r="L612" s="210"/>
      <c r="M612" s="211"/>
      <c r="N612" s="212"/>
      <c r="O612" s="212"/>
      <c r="P612" s="212"/>
      <c r="Q612" s="212"/>
      <c r="R612" s="212"/>
      <c r="S612" s="212"/>
      <c r="T612" s="213"/>
      <c r="AT612" s="214" t="s">
        <v>152</v>
      </c>
      <c r="AU612" s="214" t="s">
        <v>87</v>
      </c>
      <c r="AV612" s="13" t="s">
        <v>85</v>
      </c>
      <c r="AW612" s="13" t="s">
        <v>34</v>
      </c>
      <c r="AX612" s="13" t="s">
        <v>77</v>
      </c>
      <c r="AY612" s="214" t="s">
        <v>141</v>
      </c>
    </row>
    <row r="613" spans="1:65" s="14" customFormat="1" ht="11.25">
      <c r="B613" s="215"/>
      <c r="C613" s="216"/>
      <c r="D613" s="200" t="s">
        <v>152</v>
      </c>
      <c r="E613" s="217" t="s">
        <v>1</v>
      </c>
      <c r="F613" s="218" t="s">
        <v>817</v>
      </c>
      <c r="G613" s="216"/>
      <c r="H613" s="219">
        <v>92</v>
      </c>
      <c r="I613" s="220"/>
      <c r="J613" s="216"/>
      <c r="K613" s="216"/>
      <c r="L613" s="221"/>
      <c r="M613" s="222"/>
      <c r="N613" s="223"/>
      <c r="O613" s="223"/>
      <c r="P613" s="223"/>
      <c r="Q613" s="223"/>
      <c r="R613" s="223"/>
      <c r="S613" s="223"/>
      <c r="T613" s="224"/>
      <c r="AT613" s="225" t="s">
        <v>152</v>
      </c>
      <c r="AU613" s="225" t="s">
        <v>87</v>
      </c>
      <c r="AV613" s="14" t="s">
        <v>87</v>
      </c>
      <c r="AW613" s="14" t="s">
        <v>34</v>
      </c>
      <c r="AX613" s="14" t="s">
        <v>77</v>
      </c>
      <c r="AY613" s="225" t="s">
        <v>141</v>
      </c>
    </row>
    <row r="614" spans="1:65" s="16" customFormat="1" ht="11.25">
      <c r="B614" s="237"/>
      <c r="C614" s="238"/>
      <c r="D614" s="200" t="s">
        <v>152</v>
      </c>
      <c r="E614" s="239" t="s">
        <v>1</v>
      </c>
      <c r="F614" s="240" t="s">
        <v>174</v>
      </c>
      <c r="G614" s="238"/>
      <c r="H614" s="241">
        <v>92</v>
      </c>
      <c r="I614" s="242"/>
      <c r="J614" s="238"/>
      <c r="K614" s="238"/>
      <c r="L614" s="243"/>
      <c r="M614" s="244"/>
      <c r="N614" s="245"/>
      <c r="O614" s="245"/>
      <c r="P614" s="245"/>
      <c r="Q614" s="245"/>
      <c r="R614" s="245"/>
      <c r="S614" s="245"/>
      <c r="T614" s="246"/>
      <c r="AT614" s="247" t="s">
        <v>152</v>
      </c>
      <c r="AU614" s="247" t="s">
        <v>87</v>
      </c>
      <c r="AV614" s="16" t="s">
        <v>148</v>
      </c>
      <c r="AW614" s="16" t="s">
        <v>34</v>
      </c>
      <c r="AX614" s="16" t="s">
        <v>85</v>
      </c>
      <c r="AY614" s="247" t="s">
        <v>141</v>
      </c>
    </row>
    <row r="615" spans="1:65" s="2" customFormat="1" ht="16.5" customHeight="1">
      <c r="A615" s="35"/>
      <c r="B615" s="36"/>
      <c r="C615" s="187" t="s">
        <v>747</v>
      </c>
      <c r="D615" s="187" t="s">
        <v>143</v>
      </c>
      <c r="E615" s="188" t="s">
        <v>1158</v>
      </c>
      <c r="F615" s="189" t="s">
        <v>1159</v>
      </c>
      <c r="G615" s="190" t="s">
        <v>336</v>
      </c>
      <c r="H615" s="191">
        <v>92</v>
      </c>
      <c r="I615" s="192"/>
      <c r="J615" s="193">
        <f>ROUND(I615*H615,2)</f>
        <v>0</v>
      </c>
      <c r="K615" s="189" t="s">
        <v>222</v>
      </c>
      <c r="L615" s="40"/>
      <c r="M615" s="194" t="s">
        <v>1</v>
      </c>
      <c r="N615" s="195" t="s">
        <v>42</v>
      </c>
      <c r="O615" s="72"/>
      <c r="P615" s="196">
        <f>O615*H615</f>
        <v>0</v>
      </c>
      <c r="Q615" s="196">
        <v>0</v>
      </c>
      <c r="R615" s="196">
        <f>Q615*H615</f>
        <v>0</v>
      </c>
      <c r="S615" s="196">
        <v>0</v>
      </c>
      <c r="T615" s="197">
        <f>S615*H615</f>
        <v>0</v>
      </c>
      <c r="U615" s="35"/>
      <c r="V615" s="35"/>
      <c r="W615" s="35"/>
      <c r="X615" s="35"/>
      <c r="Y615" s="35"/>
      <c r="Z615" s="35"/>
      <c r="AA615" s="35"/>
      <c r="AB615" s="35"/>
      <c r="AC615" s="35"/>
      <c r="AD615" s="35"/>
      <c r="AE615" s="35"/>
      <c r="AR615" s="198" t="s">
        <v>270</v>
      </c>
      <c r="AT615" s="198" t="s">
        <v>143</v>
      </c>
      <c r="AU615" s="198" t="s">
        <v>87</v>
      </c>
      <c r="AY615" s="18" t="s">
        <v>141</v>
      </c>
      <c r="BE615" s="199">
        <f>IF(N615="základní",J615,0)</f>
        <v>0</v>
      </c>
      <c r="BF615" s="199">
        <f>IF(N615="snížená",J615,0)</f>
        <v>0</v>
      </c>
      <c r="BG615" s="199">
        <f>IF(N615="zákl. přenesená",J615,0)</f>
        <v>0</v>
      </c>
      <c r="BH615" s="199">
        <f>IF(N615="sníž. přenesená",J615,0)</f>
        <v>0</v>
      </c>
      <c r="BI615" s="199">
        <f>IF(N615="nulová",J615,0)</f>
        <v>0</v>
      </c>
      <c r="BJ615" s="18" t="s">
        <v>85</v>
      </c>
      <c r="BK615" s="199">
        <f>ROUND(I615*H615,2)</f>
        <v>0</v>
      </c>
      <c r="BL615" s="18" t="s">
        <v>270</v>
      </c>
      <c r="BM615" s="198" t="s">
        <v>1160</v>
      </c>
    </row>
    <row r="616" spans="1:65" s="2" customFormat="1" ht="11.25">
      <c r="A616" s="35"/>
      <c r="B616" s="36"/>
      <c r="C616" s="37"/>
      <c r="D616" s="200" t="s">
        <v>150</v>
      </c>
      <c r="E616" s="37"/>
      <c r="F616" s="201" t="s">
        <v>1159</v>
      </c>
      <c r="G616" s="37"/>
      <c r="H616" s="37"/>
      <c r="I616" s="202"/>
      <c r="J616" s="37"/>
      <c r="K616" s="37"/>
      <c r="L616" s="40"/>
      <c r="M616" s="203"/>
      <c r="N616" s="204"/>
      <c r="O616" s="72"/>
      <c r="P616" s="72"/>
      <c r="Q616" s="72"/>
      <c r="R616" s="72"/>
      <c r="S616" s="72"/>
      <c r="T616" s="73"/>
      <c r="U616" s="35"/>
      <c r="V616" s="35"/>
      <c r="W616" s="35"/>
      <c r="X616" s="35"/>
      <c r="Y616" s="35"/>
      <c r="Z616" s="35"/>
      <c r="AA616" s="35"/>
      <c r="AB616" s="35"/>
      <c r="AC616" s="35"/>
      <c r="AD616" s="35"/>
      <c r="AE616" s="35"/>
      <c r="AT616" s="18" t="s">
        <v>150</v>
      </c>
      <c r="AU616" s="18" t="s">
        <v>87</v>
      </c>
    </row>
    <row r="617" spans="1:65" s="13" customFormat="1" ht="11.25">
      <c r="B617" s="205"/>
      <c r="C617" s="206"/>
      <c r="D617" s="200" t="s">
        <v>152</v>
      </c>
      <c r="E617" s="207" t="s">
        <v>1</v>
      </c>
      <c r="F617" s="208" t="s">
        <v>673</v>
      </c>
      <c r="G617" s="206"/>
      <c r="H617" s="207" t="s">
        <v>1</v>
      </c>
      <c r="I617" s="209"/>
      <c r="J617" s="206"/>
      <c r="K617" s="206"/>
      <c r="L617" s="210"/>
      <c r="M617" s="211"/>
      <c r="N617" s="212"/>
      <c r="O617" s="212"/>
      <c r="P617" s="212"/>
      <c r="Q617" s="212"/>
      <c r="R617" s="212"/>
      <c r="S617" s="212"/>
      <c r="T617" s="213"/>
      <c r="AT617" s="214" t="s">
        <v>152</v>
      </c>
      <c r="AU617" s="214" t="s">
        <v>87</v>
      </c>
      <c r="AV617" s="13" t="s">
        <v>85</v>
      </c>
      <c r="AW617" s="13" t="s">
        <v>34</v>
      </c>
      <c r="AX617" s="13" t="s">
        <v>77</v>
      </c>
      <c r="AY617" s="214" t="s">
        <v>141</v>
      </c>
    </row>
    <row r="618" spans="1:65" s="14" customFormat="1" ht="11.25">
      <c r="B618" s="215"/>
      <c r="C618" s="216"/>
      <c r="D618" s="200" t="s">
        <v>152</v>
      </c>
      <c r="E618" s="217" t="s">
        <v>1</v>
      </c>
      <c r="F618" s="218" t="s">
        <v>817</v>
      </c>
      <c r="G618" s="216"/>
      <c r="H618" s="219">
        <v>92</v>
      </c>
      <c r="I618" s="220"/>
      <c r="J618" s="216"/>
      <c r="K618" s="216"/>
      <c r="L618" s="221"/>
      <c r="M618" s="222"/>
      <c r="N618" s="223"/>
      <c r="O618" s="223"/>
      <c r="P618" s="223"/>
      <c r="Q618" s="223"/>
      <c r="R618" s="223"/>
      <c r="S618" s="223"/>
      <c r="T618" s="224"/>
      <c r="AT618" s="225" t="s">
        <v>152</v>
      </c>
      <c r="AU618" s="225" t="s">
        <v>87</v>
      </c>
      <c r="AV618" s="14" t="s">
        <v>87</v>
      </c>
      <c r="AW618" s="14" t="s">
        <v>34</v>
      </c>
      <c r="AX618" s="14" t="s">
        <v>77</v>
      </c>
      <c r="AY618" s="225" t="s">
        <v>141</v>
      </c>
    </row>
    <row r="619" spans="1:65" s="16" customFormat="1" ht="11.25">
      <c r="B619" s="237"/>
      <c r="C619" s="238"/>
      <c r="D619" s="200" t="s">
        <v>152</v>
      </c>
      <c r="E619" s="239" t="s">
        <v>1</v>
      </c>
      <c r="F619" s="240" t="s">
        <v>174</v>
      </c>
      <c r="G619" s="238"/>
      <c r="H619" s="241">
        <v>92</v>
      </c>
      <c r="I619" s="242"/>
      <c r="J619" s="238"/>
      <c r="K619" s="238"/>
      <c r="L619" s="243"/>
      <c r="M619" s="244"/>
      <c r="N619" s="245"/>
      <c r="O619" s="245"/>
      <c r="P619" s="245"/>
      <c r="Q619" s="245"/>
      <c r="R619" s="245"/>
      <c r="S619" s="245"/>
      <c r="T619" s="246"/>
      <c r="AT619" s="247" t="s">
        <v>152</v>
      </c>
      <c r="AU619" s="247" t="s">
        <v>87</v>
      </c>
      <c r="AV619" s="16" t="s">
        <v>148</v>
      </c>
      <c r="AW619" s="16" t="s">
        <v>34</v>
      </c>
      <c r="AX619" s="16" t="s">
        <v>85</v>
      </c>
      <c r="AY619" s="247" t="s">
        <v>141</v>
      </c>
    </row>
    <row r="620" spans="1:65" s="2" customFormat="1" ht="16.5" customHeight="1">
      <c r="A620" s="35"/>
      <c r="B620" s="36"/>
      <c r="C620" s="187" t="s">
        <v>753</v>
      </c>
      <c r="D620" s="187" t="s">
        <v>143</v>
      </c>
      <c r="E620" s="188" t="s">
        <v>1161</v>
      </c>
      <c r="F620" s="189" t="s">
        <v>1162</v>
      </c>
      <c r="G620" s="190" t="s">
        <v>540</v>
      </c>
      <c r="H620" s="191">
        <v>5</v>
      </c>
      <c r="I620" s="192"/>
      <c r="J620" s="193">
        <f>ROUND(I620*H620,2)</f>
        <v>0</v>
      </c>
      <c r="K620" s="189" t="s">
        <v>222</v>
      </c>
      <c r="L620" s="40"/>
      <c r="M620" s="194" t="s">
        <v>1</v>
      </c>
      <c r="N620" s="195" t="s">
        <v>42</v>
      </c>
      <c r="O620" s="72"/>
      <c r="P620" s="196">
        <f>O620*H620</f>
        <v>0</v>
      </c>
      <c r="Q620" s="196">
        <v>0</v>
      </c>
      <c r="R620" s="196">
        <f>Q620*H620</f>
        <v>0</v>
      </c>
      <c r="S620" s="196">
        <v>0</v>
      </c>
      <c r="T620" s="197">
        <f>S620*H620</f>
        <v>0</v>
      </c>
      <c r="U620" s="35"/>
      <c r="V620" s="35"/>
      <c r="W620" s="35"/>
      <c r="X620" s="35"/>
      <c r="Y620" s="35"/>
      <c r="Z620" s="35"/>
      <c r="AA620" s="35"/>
      <c r="AB620" s="35"/>
      <c r="AC620" s="35"/>
      <c r="AD620" s="35"/>
      <c r="AE620" s="35"/>
      <c r="AR620" s="198" t="s">
        <v>270</v>
      </c>
      <c r="AT620" s="198" t="s">
        <v>143</v>
      </c>
      <c r="AU620" s="198" t="s">
        <v>87</v>
      </c>
      <c r="AY620" s="18" t="s">
        <v>141</v>
      </c>
      <c r="BE620" s="199">
        <f>IF(N620="základní",J620,0)</f>
        <v>0</v>
      </c>
      <c r="BF620" s="199">
        <f>IF(N620="snížená",J620,0)</f>
        <v>0</v>
      </c>
      <c r="BG620" s="199">
        <f>IF(N620="zákl. přenesená",J620,0)</f>
        <v>0</v>
      </c>
      <c r="BH620" s="199">
        <f>IF(N620="sníž. přenesená",J620,0)</f>
        <v>0</v>
      </c>
      <c r="BI620" s="199">
        <f>IF(N620="nulová",J620,0)</f>
        <v>0</v>
      </c>
      <c r="BJ620" s="18" t="s">
        <v>85</v>
      </c>
      <c r="BK620" s="199">
        <f>ROUND(I620*H620,2)</f>
        <v>0</v>
      </c>
      <c r="BL620" s="18" t="s">
        <v>270</v>
      </c>
      <c r="BM620" s="198" t="s">
        <v>1163</v>
      </c>
    </row>
    <row r="621" spans="1:65" s="2" customFormat="1" ht="11.25">
      <c r="A621" s="35"/>
      <c r="B621" s="36"/>
      <c r="C621" s="37"/>
      <c r="D621" s="200" t="s">
        <v>150</v>
      </c>
      <c r="E621" s="37"/>
      <c r="F621" s="201" t="s">
        <v>1162</v>
      </c>
      <c r="G621" s="37"/>
      <c r="H621" s="37"/>
      <c r="I621" s="202"/>
      <c r="J621" s="37"/>
      <c r="K621" s="37"/>
      <c r="L621" s="40"/>
      <c r="M621" s="203"/>
      <c r="N621" s="204"/>
      <c r="O621" s="72"/>
      <c r="P621" s="72"/>
      <c r="Q621" s="72"/>
      <c r="R621" s="72"/>
      <c r="S621" s="72"/>
      <c r="T621" s="73"/>
      <c r="U621" s="35"/>
      <c r="V621" s="35"/>
      <c r="W621" s="35"/>
      <c r="X621" s="35"/>
      <c r="Y621" s="35"/>
      <c r="Z621" s="35"/>
      <c r="AA621" s="35"/>
      <c r="AB621" s="35"/>
      <c r="AC621" s="35"/>
      <c r="AD621" s="35"/>
      <c r="AE621" s="35"/>
      <c r="AT621" s="18" t="s">
        <v>150</v>
      </c>
      <c r="AU621" s="18" t="s">
        <v>87</v>
      </c>
    </row>
    <row r="622" spans="1:65" s="13" customFormat="1" ht="11.25">
      <c r="B622" s="205"/>
      <c r="C622" s="206"/>
      <c r="D622" s="200" t="s">
        <v>152</v>
      </c>
      <c r="E622" s="207" t="s">
        <v>1</v>
      </c>
      <c r="F622" s="208" t="s">
        <v>673</v>
      </c>
      <c r="G622" s="206"/>
      <c r="H622" s="207" t="s">
        <v>1</v>
      </c>
      <c r="I622" s="209"/>
      <c r="J622" s="206"/>
      <c r="K622" s="206"/>
      <c r="L622" s="210"/>
      <c r="M622" s="211"/>
      <c r="N622" s="212"/>
      <c r="O622" s="212"/>
      <c r="P622" s="212"/>
      <c r="Q622" s="212"/>
      <c r="R622" s="212"/>
      <c r="S622" s="212"/>
      <c r="T622" s="213"/>
      <c r="AT622" s="214" t="s">
        <v>152</v>
      </c>
      <c r="AU622" s="214" t="s">
        <v>87</v>
      </c>
      <c r="AV622" s="13" t="s">
        <v>85</v>
      </c>
      <c r="AW622" s="13" t="s">
        <v>34</v>
      </c>
      <c r="AX622" s="13" t="s">
        <v>77</v>
      </c>
      <c r="AY622" s="214" t="s">
        <v>141</v>
      </c>
    </row>
    <row r="623" spans="1:65" s="14" customFormat="1" ht="11.25">
      <c r="B623" s="215"/>
      <c r="C623" s="216"/>
      <c r="D623" s="200" t="s">
        <v>152</v>
      </c>
      <c r="E623" s="217" t="s">
        <v>1</v>
      </c>
      <c r="F623" s="218" t="s">
        <v>181</v>
      </c>
      <c r="G623" s="216"/>
      <c r="H623" s="219">
        <v>5</v>
      </c>
      <c r="I623" s="220"/>
      <c r="J623" s="216"/>
      <c r="K623" s="216"/>
      <c r="L623" s="221"/>
      <c r="M623" s="222"/>
      <c r="N623" s="223"/>
      <c r="O623" s="223"/>
      <c r="P623" s="223"/>
      <c r="Q623" s="223"/>
      <c r="R623" s="223"/>
      <c r="S623" s="223"/>
      <c r="T623" s="224"/>
      <c r="AT623" s="225" t="s">
        <v>152</v>
      </c>
      <c r="AU623" s="225" t="s">
        <v>87</v>
      </c>
      <c r="AV623" s="14" t="s">
        <v>87</v>
      </c>
      <c r="AW623" s="14" t="s">
        <v>34</v>
      </c>
      <c r="AX623" s="14" t="s">
        <v>77</v>
      </c>
      <c r="AY623" s="225" t="s">
        <v>141</v>
      </c>
    </row>
    <row r="624" spans="1:65" s="16" customFormat="1" ht="11.25">
      <c r="B624" s="237"/>
      <c r="C624" s="238"/>
      <c r="D624" s="200" t="s">
        <v>152</v>
      </c>
      <c r="E624" s="239" t="s">
        <v>1</v>
      </c>
      <c r="F624" s="240" t="s">
        <v>174</v>
      </c>
      <c r="G624" s="238"/>
      <c r="H624" s="241">
        <v>5</v>
      </c>
      <c r="I624" s="242"/>
      <c r="J624" s="238"/>
      <c r="K624" s="238"/>
      <c r="L624" s="243"/>
      <c r="M624" s="244"/>
      <c r="N624" s="245"/>
      <c r="O624" s="245"/>
      <c r="P624" s="245"/>
      <c r="Q624" s="245"/>
      <c r="R624" s="245"/>
      <c r="S624" s="245"/>
      <c r="T624" s="246"/>
      <c r="AT624" s="247" t="s">
        <v>152</v>
      </c>
      <c r="AU624" s="247" t="s">
        <v>87</v>
      </c>
      <c r="AV624" s="16" t="s">
        <v>148</v>
      </c>
      <c r="AW624" s="16" t="s">
        <v>34</v>
      </c>
      <c r="AX624" s="16" t="s">
        <v>85</v>
      </c>
      <c r="AY624" s="247" t="s">
        <v>141</v>
      </c>
    </row>
    <row r="625" spans="1:65" s="2" customFormat="1" ht="21.75" customHeight="1">
      <c r="A625" s="35"/>
      <c r="B625" s="36"/>
      <c r="C625" s="187" t="s">
        <v>757</v>
      </c>
      <c r="D625" s="187" t="s">
        <v>143</v>
      </c>
      <c r="E625" s="188" t="s">
        <v>1164</v>
      </c>
      <c r="F625" s="189" t="s">
        <v>1165</v>
      </c>
      <c r="G625" s="190" t="s">
        <v>336</v>
      </c>
      <c r="H625" s="191">
        <v>30</v>
      </c>
      <c r="I625" s="192"/>
      <c r="J625" s="193">
        <f>ROUND(I625*H625,2)</f>
        <v>0</v>
      </c>
      <c r="K625" s="189" t="s">
        <v>222</v>
      </c>
      <c r="L625" s="40"/>
      <c r="M625" s="194" t="s">
        <v>1</v>
      </c>
      <c r="N625" s="195" t="s">
        <v>42</v>
      </c>
      <c r="O625" s="72"/>
      <c r="P625" s="196">
        <f>O625*H625</f>
        <v>0</v>
      </c>
      <c r="Q625" s="196">
        <v>0</v>
      </c>
      <c r="R625" s="196">
        <f>Q625*H625</f>
        <v>0</v>
      </c>
      <c r="S625" s="196">
        <v>0</v>
      </c>
      <c r="T625" s="197">
        <f>S625*H625</f>
        <v>0</v>
      </c>
      <c r="U625" s="35"/>
      <c r="V625" s="35"/>
      <c r="W625" s="35"/>
      <c r="X625" s="35"/>
      <c r="Y625" s="35"/>
      <c r="Z625" s="35"/>
      <c r="AA625" s="35"/>
      <c r="AB625" s="35"/>
      <c r="AC625" s="35"/>
      <c r="AD625" s="35"/>
      <c r="AE625" s="35"/>
      <c r="AR625" s="198" t="s">
        <v>270</v>
      </c>
      <c r="AT625" s="198" t="s">
        <v>143</v>
      </c>
      <c r="AU625" s="198" t="s">
        <v>87</v>
      </c>
      <c r="AY625" s="18" t="s">
        <v>141</v>
      </c>
      <c r="BE625" s="199">
        <f>IF(N625="základní",J625,0)</f>
        <v>0</v>
      </c>
      <c r="BF625" s="199">
        <f>IF(N625="snížená",J625,0)</f>
        <v>0</v>
      </c>
      <c r="BG625" s="199">
        <f>IF(N625="zákl. přenesená",J625,0)</f>
        <v>0</v>
      </c>
      <c r="BH625" s="199">
        <f>IF(N625="sníž. přenesená",J625,0)</f>
        <v>0</v>
      </c>
      <c r="BI625" s="199">
        <f>IF(N625="nulová",J625,0)</f>
        <v>0</v>
      </c>
      <c r="BJ625" s="18" t="s">
        <v>85</v>
      </c>
      <c r="BK625" s="199">
        <f>ROUND(I625*H625,2)</f>
        <v>0</v>
      </c>
      <c r="BL625" s="18" t="s">
        <v>270</v>
      </c>
      <c r="BM625" s="198" t="s">
        <v>1166</v>
      </c>
    </row>
    <row r="626" spans="1:65" s="2" customFormat="1" ht="11.25">
      <c r="A626" s="35"/>
      <c r="B626" s="36"/>
      <c r="C626" s="37"/>
      <c r="D626" s="200" t="s">
        <v>150</v>
      </c>
      <c r="E626" s="37"/>
      <c r="F626" s="201" t="s">
        <v>1165</v>
      </c>
      <c r="G626" s="37"/>
      <c r="H626" s="37"/>
      <c r="I626" s="202"/>
      <c r="J626" s="37"/>
      <c r="K626" s="37"/>
      <c r="L626" s="40"/>
      <c r="M626" s="203"/>
      <c r="N626" s="204"/>
      <c r="O626" s="72"/>
      <c r="P626" s="72"/>
      <c r="Q626" s="72"/>
      <c r="R626" s="72"/>
      <c r="S626" s="72"/>
      <c r="T626" s="73"/>
      <c r="U626" s="35"/>
      <c r="V626" s="35"/>
      <c r="W626" s="35"/>
      <c r="X626" s="35"/>
      <c r="Y626" s="35"/>
      <c r="Z626" s="35"/>
      <c r="AA626" s="35"/>
      <c r="AB626" s="35"/>
      <c r="AC626" s="35"/>
      <c r="AD626" s="35"/>
      <c r="AE626" s="35"/>
      <c r="AT626" s="18" t="s">
        <v>150</v>
      </c>
      <c r="AU626" s="18" t="s">
        <v>87</v>
      </c>
    </row>
    <row r="627" spans="1:65" s="13" customFormat="1" ht="11.25">
      <c r="B627" s="205"/>
      <c r="C627" s="206"/>
      <c r="D627" s="200" t="s">
        <v>152</v>
      </c>
      <c r="E627" s="207" t="s">
        <v>1</v>
      </c>
      <c r="F627" s="208" t="s">
        <v>673</v>
      </c>
      <c r="G627" s="206"/>
      <c r="H627" s="207" t="s">
        <v>1</v>
      </c>
      <c r="I627" s="209"/>
      <c r="J627" s="206"/>
      <c r="K627" s="206"/>
      <c r="L627" s="210"/>
      <c r="M627" s="211"/>
      <c r="N627" s="212"/>
      <c r="O627" s="212"/>
      <c r="P627" s="212"/>
      <c r="Q627" s="212"/>
      <c r="R627" s="212"/>
      <c r="S627" s="212"/>
      <c r="T627" s="213"/>
      <c r="AT627" s="214" t="s">
        <v>152</v>
      </c>
      <c r="AU627" s="214" t="s">
        <v>87</v>
      </c>
      <c r="AV627" s="13" t="s">
        <v>85</v>
      </c>
      <c r="AW627" s="13" t="s">
        <v>34</v>
      </c>
      <c r="AX627" s="13" t="s">
        <v>77</v>
      </c>
      <c r="AY627" s="214" t="s">
        <v>141</v>
      </c>
    </row>
    <row r="628" spans="1:65" s="14" customFormat="1" ht="11.25">
      <c r="B628" s="215"/>
      <c r="C628" s="216"/>
      <c r="D628" s="200" t="s">
        <v>152</v>
      </c>
      <c r="E628" s="217" t="s">
        <v>1</v>
      </c>
      <c r="F628" s="218" t="s">
        <v>351</v>
      </c>
      <c r="G628" s="216"/>
      <c r="H628" s="219">
        <v>30</v>
      </c>
      <c r="I628" s="220"/>
      <c r="J628" s="216"/>
      <c r="K628" s="216"/>
      <c r="L628" s="221"/>
      <c r="M628" s="222"/>
      <c r="N628" s="223"/>
      <c r="O628" s="223"/>
      <c r="P628" s="223"/>
      <c r="Q628" s="223"/>
      <c r="R628" s="223"/>
      <c r="S628" s="223"/>
      <c r="T628" s="224"/>
      <c r="AT628" s="225" t="s">
        <v>152</v>
      </c>
      <c r="AU628" s="225" t="s">
        <v>87</v>
      </c>
      <c r="AV628" s="14" t="s">
        <v>87</v>
      </c>
      <c r="AW628" s="14" t="s">
        <v>34</v>
      </c>
      <c r="AX628" s="14" t="s">
        <v>77</v>
      </c>
      <c r="AY628" s="225" t="s">
        <v>141</v>
      </c>
    </row>
    <row r="629" spans="1:65" s="16" customFormat="1" ht="11.25">
      <c r="B629" s="237"/>
      <c r="C629" s="238"/>
      <c r="D629" s="200" t="s">
        <v>152</v>
      </c>
      <c r="E629" s="239" t="s">
        <v>1</v>
      </c>
      <c r="F629" s="240" t="s">
        <v>174</v>
      </c>
      <c r="G629" s="238"/>
      <c r="H629" s="241">
        <v>30</v>
      </c>
      <c r="I629" s="242"/>
      <c r="J629" s="238"/>
      <c r="K629" s="238"/>
      <c r="L629" s="243"/>
      <c r="M629" s="244"/>
      <c r="N629" s="245"/>
      <c r="O629" s="245"/>
      <c r="P629" s="245"/>
      <c r="Q629" s="245"/>
      <c r="R629" s="245"/>
      <c r="S629" s="245"/>
      <c r="T629" s="246"/>
      <c r="AT629" s="247" t="s">
        <v>152</v>
      </c>
      <c r="AU629" s="247" t="s">
        <v>87</v>
      </c>
      <c r="AV629" s="16" t="s">
        <v>148</v>
      </c>
      <c r="AW629" s="16" t="s">
        <v>34</v>
      </c>
      <c r="AX629" s="16" t="s">
        <v>85</v>
      </c>
      <c r="AY629" s="247" t="s">
        <v>141</v>
      </c>
    </row>
    <row r="630" spans="1:65" s="2" customFormat="1" ht="24.2" customHeight="1">
      <c r="A630" s="35"/>
      <c r="B630" s="36"/>
      <c r="C630" s="187" t="s">
        <v>766</v>
      </c>
      <c r="D630" s="187" t="s">
        <v>143</v>
      </c>
      <c r="E630" s="188" t="s">
        <v>1167</v>
      </c>
      <c r="F630" s="189" t="s">
        <v>1168</v>
      </c>
      <c r="G630" s="190" t="s">
        <v>540</v>
      </c>
      <c r="H630" s="191">
        <v>4</v>
      </c>
      <c r="I630" s="192"/>
      <c r="J630" s="193">
        <f>ROUND(I630*H630,2)</f>
        <v>0</v>
      </c>
      <c r="K630" s="189" t="s">
        <v>222</v>
      </c>
      <c r="L630" s="40"/>
      <c r="M630" s="194" t="s">
        <v>1</v>
      </c>
      <c r="N630" s="195" t="s">
        <v>42</v>
      </c>
      <c r="O630" s="72"/>
      <c r="P630" s="196">
        <f>O630*H630</f>
        <v>0</v>
      </c>
      <c r="Q630" s="196">
        <v>0</v>
      </c>
      <c r="R630" s="196">
        <f>Q630*H630</f>
        <v>0</v>
      </c>
      <c r="S630" s="196">
        <v>0</v>
      </c>
      <c r="T630" s="197">
        <f>S630*H630</f>
        <v>0</v>
      </c>
      <c r="U630" s="35"/>
      <c r="V630" s="35"/>
      <c r="W630" s="35"/>
      <c r="X630" s="35"/>
      <c r="Y630" s="35"/>
      <c r="Z630" s="35"/>
      <c r="AA630" s="35"/>
      <c r="AB630" s="35"/>
      <c r="AC630" s="35"/>
      <c r="AD630" s="35"/>
      <c r="AE630" s="35"/>
      <c r="AR630" s="198" t="s">
        <v>270</v>
      </c>
      <c r="AT630" s="198" t="s">
        <v>143</v>
      </c>
      <c r="AU630" s="198" t="s">
        <v>87</v>
      </c>
      <c r="AY630" s="18" t="s">
        <v>141</v>
      </c>
      <c r="BE630" s="199">
        <f>IF(N630="základní",J630,0)</f>
        <v>0</v>
      </c>
      <c r="BF630" s="199">
        <f>IF(N630="snížená",J630,0)</f>
        <v>0</v>
      </c>
      <c r="BG630" s="199">
        <f>IF(N630="zákl. přenesená",J630,0)</f>
        <v>0</v>
      </c>
      <c r="BH630" s="199">
        <f>IF(N630="sníž. přenesená",J630,0)</f>
        <v>0</v>
      </c>
      <c r="BI630" s="199">
        <f>IF(N630="nulová",J630,0)</f>
        <v>0</v>
      </c>
      <c r="BJ630" s="18" t="s">
        <v>85</v>
      </c>
      <c r="BK630" s="199">
        <f>ROUND(I630*H630,2)</f>
        <v>0</v>
      </c>
      <c r="BL630" s="18" t="s">
        <v>270</v>
      </c>
      <c r="BM630" s="198" t="s">
        <v>1169</v>
      </c>
    </row>
    <row r="631" spans="1:65" s="2" customFormat="1" ht="19.5">
      <c r="A631" s="35"/>
      <c r="B631" s="36"/>
      <c r="C631" s="37"/>
      <c r="D631" s="200" t="s">
        <v>150</v>
      </c>
      <c r="E631" s="37"/>
      <c r="F631" s="201" t="s">
        <v>1168</v>
      </c>
      <c r="G631" s="37"/>
      <c r="H631" s="37"/>
      <c r="I631" s="202"/>
      <c r="J631" s="37"/>
      <c r="K631" s="37"/>
      <c r="L631" s="40"/>
      <c r="M631" s="203"/>
      <c r="N631" s="204"/>
      <c r="O631" s="72"/>
      <c r="P631" s="72"/>
      <c r="Q631" s="72"/>
      <c r="R631" s="72"/>
      <c r="S631" s="72"/>
      <c r="T631" s="73"/>
      <c r="U631" s="35"/>
      <c r="V631" s="35"/>
      <c r="W631" s="35"/>
      <c r="X631" s="35"/>
      <c r="Y631" s="35"/>
      <c r="Z631" s="35"/>
      <c r="AA631" s="35"/>
      <c r="AB631" s="35"/>
      <c r="AC631" s="35"/>
      <c r="AD631" s="35"/>
      <c r="AE631" s="35"/>
      <c r="AT631" s="18" t="s">
        <v>150</v>
      </c>
      <c r="AU631" s="18" t="s">
        <v>87</v>
      </c>
    </row>
    <row r="632" spans="1:65" s="13" customFormat="1" ht="11.25">
      <c r="B632" s="205"/>
      <c r="C632" s="206"/>
      <c r="D632" s="200" t="s">
        <v>152</v>
      </c>
      <c r="E632" s="207" t="s">
        <v>1</v>
      </c>
      <c r="F632" s="208" t="s">
        <v>673</v>
      </c>
      <c r="G632" s="206"/>
      <c r="H632" s="207" t="s">
        <v>1</v>
      </c>
      <c r="I632" s="209"/>
      <c r="J632" s="206"/>
      <c r="K632" s="206"/>
      <c r="L632" s="210"/>
      <c r="M632" s="211"/>
      <c r="N632" s="212"/>
      <c r="O632" s="212"/>
      <c r="P632" s="212"/>
      <c r="Q632" s="212"/>
      <c r="R632" s="212"/>
      <c r="S632" s="212"/>
      <c r="T632" s="213"/>
      <c r="AT632" s="214" t="s">
        <v>152</v>
      </c>
      <c r="AU632" s="214" t="s">
        <v>87</v>
      </c>
      <c r="AV632" s="13" t="s">
        <v>85</v>
      </c>
      <c r="AW632" s="13" t="s">
        <v>34</v>
      </c>
      <c r="AX632" s="13" t="s">
        <v>77</v>
      </c>
      <c r="AY632" s="214" t="s">
        <v>141</v>
      </c>
    </row>
    <row r="633" spans="1:65" s="14" customFormat="1" ht="11.25">
      <c r="B633" s="215"/>
      <c r="C633" s="216"/>
      <c r="D633" s="200" t="s">
        <v>152</v>
      </c>
      <c r="E633" s="217" t="s">
        <v>1</v>
      </c>
      <c r="F633" s="218" t="s">
        <v>148</v>
      </c>
      <c r="G633" s="216"/>
      <c r="H633" s="219">
        <v>4</v>
      </c>
      <c r="I633" s="220"/>
      <c r="J633" s="216"/>
      <c r="K633" s="216"/>
      <c r="L633" s="221"/>
      <c r="M633" s="222"/>
      <c r="N633" s="223"/>
      <c r="O633" s="223"/>
      <c r="P633" s="223"/>
      <c r="Q633" s="223"/>
      <c r="R633" s="223"/>
      <c r="S633" s="223"/>
      <c r="T633" s="224"/>
      <c r="AT633" s="225" t="s">
        <v>152</v>
      </c>
      <c r="AU633" s="225" t="s">
        <v>87</v>
      </c>
      <c r="AV633" s="14" t="s">
        <v>87</v>
      </c>
      <c r="AW633" s="14" t="s">
        <v>34</v>
      </c>
      <c r="AX633" s="14" t="s">
        <v>77</v>
      </c>
      <c r="AY633" s="225" t="s">
        <v>141</v>
      </c>
    </row>
    <row r="634" spans="1:65" s="16" customFormat="1" ht="11.25">
      <c r="B634" s="237"/>
      <c r="C634" s="238"/>
      <c r="D634" s="200" t="s">
        <v>152</v>
      </c>
      <c r="E634" s="239" t="s">
        <v>1</v>
      </c>
      <c r="F634" s="240" t="s">
        <v>174</v>
      </c>
      <c r="G634" s="238"/>
      <c r="H634" s="241">
        <v>4</v>
      </c>
      <c r="I634" s="242"/>
      <c r="J634" s="238"/>
      <c r="K634" s="238"/>
      <c r="L634" s="243"/>
      <c r="M634" s="244"/>
      <c r="N634" s="245"/>
      <c r="O634" s="245"/>
      <c r="P634" s="245"/>
      <c r="Q634" s="245"/>
      <c r="R634" s="245"/>
      <c r="S634" s="245"/>
      <c r="T634" s="246"/>
      <c r="AT634" s="247" t="s">
        <v>152</v>
      </c>
      <c r="AU634" s="247" t="s">
        <v>87</v>
      </c>
      <c r="AV634" s="16" t="s">
        <v>148</v>
      </c>
      <c r="AW634" s="16" t="s">
        <v>34</v>
      </c>
      <c r="AX634" s="16" t="s">
        <v>85</v>
      </c>
      <c r="AY634" s="247" t="s">
        <v>141</v>
      </c>
    </row>
    <row r="635" spans="1:65" s="2" customFormat="1" ht="24.2" customHeight="1">
      <c r="A635" s="35"/>
      <c r="B635" s="36"/>
      <c r="C635" s="187" t="s">
        <v>771</v>
      </c>
      <c r="D635" s="187" t="s">
        <v>143</v>
      </c>
      <c r="E635" s="188" t="s">
        <v>1170</v>
      </c>
      <c r="F635" s="189" t="s">
        <v>1171</v>
      </c>
      <c r="G635" s="190" t="s">
        <v>540</v>
      </c>
      <c r="H635" s="191">
        <v>4</v>
      </c>
      <c r="I635" s="192"/>
      <c r="J635" s="193">
        <f>ROUND(I635*H635,2)</f>
        <v>0</v>
      </c>
      <c r="K635" s="189" t="s">
        <v>222</v>
      </c>
      <c r="L635" s="40"/>
      <c r="M635" s="194" t="s">
        <v>1</v>
      </c>
      <c r="N635" s="195" t="s">
        <v>42</v>
      </c>
      <c r="O635" s="72"/>
      <c r="P635" s="196">
        <f>O635*H635</f>
        <v>0</v>
      </c>
      <c r="Q635" s="196">
        <v>0</v>
      </c>
      <c r="R635" s="196">
        <f>Q635*H635</f>
        <v>0</v>
      </c>
      <c r="S635" s="196">
        <v>0</v>
      </c>
      <c r="T635" s="197">
        <f>S635*H635</f>
        <v>0</v>
      </c>
      <c r="U635" s="35"/>
      <c r="V635" s="35"/>
      <c r="W635" s="35"/>
      <c r="X635" s="35"/>
      <c r="Y635" s="35"/>
      <c r="Z635" s="35"/>
      <c r="AA635" s="35"/>
      <c r="AB635" s="35"/>
      <c r="AC635" s="35"/>
      <c r="AD635" s="35"/>
      <c r="AE635" s="35"/>
      <c r="AR635" s="198" t="s">
        <v>270</v>
      </c>
      <c r="AT635" s="198" t="s">
        <v>143</v>
      </c>
      <c r="AU635" s="198" t="s">
        <v>87</v>
      </c>
      <c r="AY635" s="18" t="s">
        <v>141</v>
      </c>
      <c r="BE635" s="199">
        <f>IF(N635="základní",J635,0)</f>
        <v>0</v>
      </c>
      <c r="BF635" s="199">
        <f>IF(N635="snížená",J635,0)</f>
        <v>0</v>
      </c>
      <c r="BG635" s="199">
        <f>IF(N635="zákl. přenesená",J635,0)</f>
        <v>0</v>
      </c>
      <c r="BH635" s="199">
        <f>IF(N635="sníž. přenesená",J635,0)</f>
        <v>0</v>
      </c>
      <c r="BI635" s="199">
        <f>IF(N635="nulová",J635,0)</f>
        <v>0</v>
      </c>
      <c r="BJ635" s="18" t="s">
        <v>85</v>
      </c>
      <c r="BK635" s="199">
        <f>ROUND(I635*H635,2)</f>
        <v>0</v>
      </c>
      <c r="BL635" s="18" t="s">
        <v>270</v>
      </c>
      <c r="BM635" s="198" t="s">
        <v>1172</v>
      </c>
    </row>
    <row r="636" spans="1:65" s="2" customFormat="1" ht="19.5">
      <c r="A636" s="35"/>
      <c r="B636" s="36"/>
      <c r="C636" s="37"/>
      <c r="D636" s="200" t="s">
        <v>150</v>
      </c>
      <c r="E636" s="37"/>
      <c r="F636" s="201" t="s">
        <v>1171</v>
      </c>
      <c r="G636" s="37"/>
      <c r="H636" s="37"/>
      <c r="I636" s="202"/>
      <c r="J636" s="37"/>
      <c r="K636" s="37"/>
      <c r="L636" s="40"/>
      <c r="M636" s="203"/>
      <c r="N636" s="204"/>
      <c r="O636" s="72"/>
      <c r="P636" s="72"/>
      <c r="Q636" s="72"/>
      <c r="R636" s="72"/>
      <c r="S636" s="72"/>
      <c r="T636" s="73"/>
      <c r="U636" s="35"/>
      <c r="V636" s="35"/>
      <c r="W636" s="35"/>
      <c r="X636" s="35"/>
      <c r="Y636" s="35"/>
      <c r="Z636" s="35"/>
      <c r="AA636" s="35"/>
      <c r="AB636" s="35"/>
      <c r="AC636" s="35"/>
      <c r="AD636" s="35"/>
      <c r="AE636" s="35"/>
      <c r="AT636" s="18" t="s">
        <v>150</v>
      </c>
      <c r="AU636" s="18" t="s">
        <v>87</v>
      </c>
    </row>
    <row r="637" spans="1:65" s="13" customFormat="1" ht="11.25">
      <c r="B637" s="205"/>
      <c r="C637" s="206"/>
      <c r="D637" s="200" t="s">
        <v>152</v>
      </c>
      <c r="E637" s="207" t="s">
        <v>1</v>
      </c>
      <c r="F637" s="208" t="s">
        <v>673</v>
      </c>
      <c r="G637" s="206"/>
      <c r="H637" s="207" t="s">
        <v>1</v>
      </c>
      <c r="I637" s="209"/>
      <c r="J637" s="206"/>
      <c r="K637" s="206"/>
      <c r="L637" s="210"/>
      <c r="M637" s="211"/>
      <c r="N637" s="212"/>
      <c r="O637" s="212"/>
      <c r="P637" s="212"/>
      <c r="Q637" s="212"/>
      <c r="R637" s="212"/>
      <c r="S637" s="212"/>
      <c r="T637" s="213"/>
      <c r="AT637" s="214" t="s">
        <v>152</v>
      </c>
      <c r="AU637" s="214" t="s">
        <v>87</v>
      </c>
      <c r="AV637" s="13" t="s">
        <v>85</v>
      </c>
      <c r="AW637" s="13" t="s">
        <v>34</v>
      </c>
      <c r="AX637" s="13" t="s">
        <v>77</v>
      </c>
      <c r="AY637" s="214" t="s">
        <v>141</v>
      </c>
    </row>
    <row r="638" spans="1:65" s="14" customFormat="1" ht="11.25">
      <c r="B638" s="215"/>
      <c r="C638" s="216"/>
      <c r="D638" s="200" t="s">
        <v>152</v>
      </c>
      <c r="E638" s="217" t="s">
        <v>1</v>
      </c>
      <c r="F638" s="218" t="s">
        <v>161</v>
      </c>
      <c r="G638" s="216"/>
      <c r="H638" s="219">
        <v>3</v>
      </c>
      <c r="I638" s="220"/>
      <c r="J638" s="216"/>
      <c r="K638" s="216"/>
      <c r="L638" s="221"/>
      <c r="M638" s="222"/>
      <c r="N638" s="223"/>
      <c r="O638" s="223"/>
      <c r="P638" s="223"/>
      <c r="Q638" s="223"/>
      <c r="R638" s="223"/>
      <c r="S638" s="223"/>
      <c r="T638" s="224"/>
      <c r="AT638" s="225" t="s">
        <v>152</v>
      </c>
      <c r="AU638" s="225" t="s">
        <v>87</v>
      </c>
      <c r="AV638" s="14" t="s">
        <v>87</v>
      </c>
      <c r="AW638" s="14" t="s">
        <v>34</v>
      </c>
      <c r="AX638" s="14" t="s">
        <v>77</v>
      </c>
      <c r="AY638" s="225" t="s">
        <v>141</v>
      </c>
    </row>
    <row r="639" spans="1:65" s="13" customFormat="1" ht="11.25">
      <c r="B639" s="205"/>
      <c r="C639" s="206"/>
      <c r="D639" s="200" t="s">
        <v>152</v>
      </c>
      <c r="E639" s="207" t="s">
        <v>1</v>
      </c>
      <c r="F639" s="208" t="s">
        <v>1173</v>
      </c>
      <c r="G639" s="206"/>
      <c r="H639" s="207" t="s">
        <v>1</v>
      </c>
      <c r="I639" s="209"/>
      <c r="J639" s="206"/>
      <c r="K639" s="206"/>
      <c r="L639" s="210"/>
      <c r="M639" s="211"/>
      <c r="N639" s="212"/>
      <c r="O639" s="212"/>
      <c r="P639" s="212"/>
      <c r="Q639" s="212"/>
      <c r="R639" s="212"/>
      <c r="S639" s="212"/>
      <c r="T639" s="213"/>
      <c r="AT639" s="214" t="s">
        <v>152</v>
      </c>
      <c r="AU639" s="214" t="s">
        <v>87</v>
      </c>
      <c r="AV639" s="13" t="s">
        <v>85</v>
      </c>
      <c r="AW639" s="13" t="s">
        <v>34</v>
      </c>
      <c r="AX639" s="13" t="s">
        <v>77</v>
      </c>
      <c r="AY639" s="214" t="s">
        <v>141</v>
      </c>
    </row>
    <row r="640" spans="1:65" s="14" customFormat="1" ht="11.25">
      <c r="B640" s="215"/>
      <c r="C640" s="216"/>
      <c r="D640" s="200" t="s">
        <v>152</v>
      </c>
      <c r="E640" s="217" t="s">
        <v>1</v>
      </c>
      <c r="F640" s="218" t="s">
        <v>85</v>
      </c>
      <c r="G640" s="216"/>
      <c r="H640" s="219">
        <v>1</v>
      </c>
      <c r="I640" s="220"/>
      <c r="J640" s="216"/>
      <c r="K640" s="216"/>
      <c r="L640" s="221"/>
      <c r="M640" s="222"/>
      <c r="N640" s="223"/>
      <c r="O640" s="223"/>
      <c r="P640" s="223"/>
      <c r="Q640" s="223"/>
      <c r="R640" s="223"/>
      <c r="S640" s="223"/>
      <c r="T640" s="224"/>
      <c r="AT640" s="225" t="s">
        <v>152</v>
      </c>
      <c r="AU640" s="225" t="s">
        <v>87</v>
      </c>
      <c r="AV640" s="14" t="s">
        <v>87</v>
      </c>
      <c r="AW640" s="14" t="s">
        <v>34</v>
      </c>
      <c r="AX640" s="14" t="s">
        <v>77</v>
      </c>
      <c r="AY640" s="225" t="s">
        <v>141</v>
      </c>
    </row>
    <row r="641" spans="1:65" s="16" customFormat="1" ht="11.25">
      <c r="B641" s="237"/>
      <c r="C641" s="238"/>
      <c r="D641" s="200" t="s">
        <v>152</v>
      </c>
      <c r="E641" s="239" t="s">
        <v>1</v>
      </c>
      <c r="F641" s="240" t="s">
        <v>174</v>
      </c>
      <c r="G641" s="238"/>
      <c r="H641" s="241">
        <v>4</v>
      </c>
      <c r="I641" s="242"/>
      <c r="J641" s="238"/>
      <c r="K641" s="238"/>
      <c r="L641" s="243"/>
      <c r="M641" s="244"/>
      <c r="N641" s="245"/>
      <c r="O641" s="245"/>
      <c r="P641" s="245"/>
      <c r="Q641" s="245"/>
      <c r="R641" s="245"/>
      <c r="S641" s="245"/>
      <c r="T641" s="246"/>
      <c r="AT641" s="247" t="s">
        <v>152</v>
      </c>
      <c r="AU641" s="247" t="s">
        <v>87</v>
      </c>
      <c r="AV641" s="16" t="s">
        <v>148</v>
      </c>
      <c r="AW641" s="16" t="s">
        <v>34</v>
      </c>
      <c r="AX641" s="16" t="s">
        <v>85</v>
      </c>
      <c r="AY641" s="247" t="s">
        <v>141</v>
      </c>
    </row>
    <row r="642" spans="1:65" s="2" customFormat="1" ht="24.2" customHeight="1">
      <c r="A642" s="35"/>
      <c r="B642" s="36"/>
      <c r="C642" s="187" t="s">
        <v>783</v>
      </c>
      <c r="D642" s="187" t="s">
        <v>143</v>
      </c>
      <c r="E642" s="188" t="s">
        <v>1174</v>
      </c>
      <c r="F642" s="189" t="s">
        <v>1175</v>
      </c>
      <c r="G642" s="190" t="s">
        <v>540</v>
      </c>
      <c r="H642" s="191">
        <v>1</v>
      </c>
      <c r="I642" s="192"/>
      <c r="J642" s="193">
        <f>ROUND(I642*H642,2)</f>
        <v>0</v>
      </c>
      <c r="K642" s="189" t="s">
        <v>222</v>
      </c>
      <c r="L642" s="40"/>
      <c r="M642" s="194" t="s">
        <v>1</v>
      </c>
      <c r="N642" s="195" t="s">
        <v>42</v>
      </c>
      <c r="O642" s="72"/>
      <c r="P642" s="196">
        <f>O642*H642</f>
        <v>0</v>
      </c>
      <c r="Q642" s="196">
        <v>0</v>
      </c>
      <c r="R642" s="196">
        <f>Q642*H642</f>
        <v>0</v>
      </c>
      <c r="S642" s="196">
        <v>0</v>
      </c>
      <c r="T642" s="197">
        <f>S642*H642</f>
        <v>0</v>
      </c>
      <c r="U642" s="35"/>
      <c r="V642" s="35"/>
      <c r="W642" s="35"/>
      <c r="X642" s="35"/>
      <c r="Y642" s="35"/>
      <c r="Z642" s="35"/>
      <c r="AA642" s="35"/>
      <c r="AB642" s="35"/>
      <c r="AC642" s="35"/>
      <c r="AD642" s="35"/>
      <c r="AE642" s="35"/>
      <c r="AR642" s="198" t="s">
        <v>270</v>
      </c>
      <c r="AT642" s="198" t="s">
        <v>143</v>
      </c>
      <c r="AU642" s="198" t="s">
        <v>87</v>
      </c>
      <c r="AY642" s="18" t="s">
        <v>141</v>
      </c>
      <c r="BE642" s="199">
        <f>IF(N642="základní",J642,0)</f>
        <v>0</v>
      </c>
      <c r="BF642" s="199">
        <f>IF(N642="snížená",J642,0)</f>
        <v>0</v>
      </c>
      <c r="BG642" s="199">
        <f>IF(N642="zákl. přenesená",J642,0)</f>
        <v>0</v>
      </c>
      <c r="BH642" s="199">
        <f>IF(N642="sníž. přenesená",J642,0)</f>
        <v>0</v>
      </c>
      <c r="BI642" s="199">
        <f>IF(N642="nulová",J642,0)</f>
        <v>0</v>
      </c>
      <c r="BJ642" s="18" t="s">
        <v>85</v>
      </c>
      <c r="BK642" s="199">
        <f>ROUND(I642*H642,2)</f>
        <v>0</v>
      </c>
      <c r="BL642" s="18" t="s">
        <v>270</v>
      </c>
      <c r="BM642" s="198" t="s">
        <v>1176</v>
      </c>
    </row>
    <row r="643" spans="1:65" s="2" customFormat="1" ht="19.5">
      <c r="A643" s="35"/>
      <c r="B643" s="36"/>
      <c r="C643" s="37"/>
      <c r="D643" s="200" t="s">
        <v>150</v>
      </c>
      <c r="E643" s="37"/>
      <c r="F643" s="201" t="s">
        <v>1175</v>
      </c>
      <c r="G643" s="37"/>
      <c r="H643" s="37"/>
      <c r="I643" s="202"/>
      <c r="J643" s="37"/>
      <c r="K643" s="37"/>
      <c r="L643" s="40"/>
      <c r="M643" s="203"/>
      <c r="N643" s="204"/>
      <c r="O643" s="72"/>
      <c r="P643" s="72"/>
      <c r="Q643" s="72"/>
      <c r="R643" s="72"/>
      <c r="S643" s="72"/>
      <c r="T643" s="73"/>
      <c r="U643" s="35"/>
      <c r="V643" s="35"/>
      <c r="W643" s="35"/>
      <c r="X643" s="35"/>
      <c r="Y643" s="35"/>
      <c r="Z643" s="35"/>
      <c r="AA643" s="35"/>
      <c r="AB643" s="35"/>
      <c r="AC643" s="35"/>
      <c r="AD643" s="35"/>
      <c r="AE643" s="35"/>
      <c r="AT643" s="18" t="s">
        <v>150</v>
      </c>
      <c r="AU643" s="18" t="s">
        <v>87</v>
      </c>
    </row>
    <row r="644" spans="1:65" s="13" customFormat="1" ht="11.25">
      <c r="B644" s="205"/>
      <c r="C644" s="206"/>
      <c r="D644" s="200" t="s">
        <v>152</v>
      </c>
      <c r="E644" s="207" t="s">
        <v>1</v>
      </c>
      <c r="F644" s="208" t="s">
        <v>673</v>
      </c>
      <c r="G644" s="206"/>
      <c r="H644" s="207" t="s">
        <v>1</v>
      </c>
      <c r="I644" s="209"/>
      <c r="J644" s="206"/>
      <c r="K644" s="206"/>
      <c r="L644" s="210"/>
      <c r="M644" s="211"/>
      <c r="N644" s="212"/>
      <c r="O644" s="212"/>
      <c r="P644" s="212"/>
      <c r="Q644" s="212"/>
      <c r="R644" s="212"/>
      <c r="S644" s="212"/>
      <c r="T644" s="213"/>
      <c r="AT644" s="214" t="s">
        <v>152</v>
      </c>
      <c r="AU644" s="214" t="s">
        <v>87</v>
      </c>
      <c r="AV644" s="13" t="s">
        <v>85</v>
      </c>
      <c r="AW644" s="13" t="s">
        <v>34</v>
      </c>
      <c r="AX644" s="13" t="s">
        <v>77</v>
      </c>
      <c r="AY644" s="214" t="s">
        <v>141</v>
      </c>
    </row>
    <row r="645" spans="1:65" s="14" customFormat="1" ht="11.25">
      <c r="B645" s="215"/>
      <c r="C645" s="216"/>
      <c r="D645" s="200" t="s">
        <v>152</v>
      </c>
      <c r="E645" s="217" t="s">
        <v>1</v>
      </c>
      <c r="F645" s="218" t="s">
        <v>85</v>
      </c>
      <c r="G645" s="216"/>
      <c r="H645" s="219">
        <v>1</v>
      </c>
      <c r="I645" s="220"/>
      <c r="J645" s="216"/>
      <c r="K645" s="216"/>
      <c r="L645" s="221"/>
      <c r="M645" s="222"/>
      <c r="N645" s="223"/>
      <c r="O645" s="223"/>
      <c r="P645" s="223"/>
      <c r="Q645" s="223"/>
      <c r="R645" s="223"/>
      <c r="S645" s="223"/>
      <c r="T645" s="224"/>
      <c r="AT645" s="225" t="s">
        <v>152</v>
      </c>
      <c r="AU645" s="225" t="s">
        <v>87</v>
      </c>
      <c r="AV645" s="14" t="s">
        <v>87</v>
      </c>
      <c r="AW645" s="14" t="s">
        <v>34</v>
      </c>
      <c r="AX645" s="14" t="s">
        <v>77</v>
      </c>
      <c r="AY645" s="225" t="s">
        <v>141</v>
      </c>
    </row>
    <row r="646" spans="1:65" s="16" customFormat="1" ht="11.25">
      <c r="B646" s="237"/>
      <c r="C646" s="238"/>
      <c r="D646" s="200" t="s">
        <v>152</v>
      </c>
      <c r="E646" s="239" t="s">
        <v>1</v>
      </c>
      <c r="F646" s="240" t="s">
        <v>174</v>
      </c>
      <c r="G646" s="238"/>
      <c r="H646" s="241">
        <v>1</v>
      </c>
      <c r="I646" s="242"/>
      <c r="J646" s="238"/>
      <c r="K646" s="238"/>
      <c r="L646" s="243"/>
      <c r="M646" s="244"/>
      <c r="N646" s="245"/>
      <c r="O646" s="245"/>
      <c r="P646" s="245"/>
      <c r="Q646" s="245"/>
      <c r="R646" s="245"/>
      <c r="S646" s="245"/>
      <c r="T646" s="246"/>
      <c r="AT646" s="247" t="s">
        <v>152</v>
      </c>
      <c r="AU646" s="247" t="s">
        <v>87</v>
      </c>
      <c r="AV646" s="16" t="s">
        <v>148</v>
      </c>
      <c r="AW646" s="16" t="s">
        <v>34</v>
      </c>
      <c r="AX646" s="16" t="s">
        <v>85</v>
      </c>
      <c r="AY646" s="247" t="s">
        <v>141</v>
      </c>
    </row>
    <row r="647" spans="1:65" s="2" customFormat="1" ht="24.2" customHeight="1">
      <c r="A647" s="35"/>
      <c r="B647" s="36"/>
      <c r="C647" s="187" t="s">
        <v>775</v>
      </c>
      <c r="D647" s="187" t="s">
        <v>143</v>
      </c>
      <c r="E647" s="188" t="s">
        <v>1177</v>
      </c>
      <c r="F647" s="189" t="s">
        <v>1178</v>
      </c>
      <c r="G647" s="190" t="s">
        <v>540</v>
      </c>
      <c r="H647" s="191">
        <v>1</v>
      </c>
      <c r="I647" s="192"/>
      <c r="J647" s="193">
        <f>ROUND(I647*H647,2)</f>
        <v>0</v>
      </c>
      <c r="K647" s="189" t="s">
        <v>222</v>
      </c>
      <c r="L647" s="40"/>
      <c r="M647" s="194" t="s">
        <v>1</v>
      </c>
      <c r="N647" s="195" t="s">
        <v>42</v>
      </c>
      <c r="O647" s="72"/>
      <c r="P647" s="196">
        <f>O647*H647</f>
        <v>0</v>
      </c>
      <c r="Q647" s="196">
        <v>0</v>
      </c>
      <c r="R647" s="196">
        <f>Q647*H647</f>
        <v>0</v>
      </c>
      <c r="S647" s="196">
        <v>0</v>
      </c>
      <c r="T647" s="197">
        <f>S647*H647</f>
        <v>0</v>
      </c>
      <c r="U647" s="35"/>
      <c r="V647" s="35"/>
      <c r="W647" s="35"/>
      <c r="X647" s="35"/>
      <c r="Y647" s="35"/>
      <c r="Z647" s="35"/>
      <c r="AA647" s="35"/>
      <c r="AB647" s="35"/>
      <c r="AC647" s="35"/>
      <c r="AD647" s="35"/>
      <c r="AE647" s="35"/>
      <c r="AR647" s="198" t="s">
        <v>270</v>
      </c>
      <c r="AT647" s="198" t="s">
        <v>143</v>
      </c>
      <c r="AU647" s="198" t="s">
        <v>87</v>
      </c>
      <c r="AY647" s="18" t="s">
        <v>141</v>
      </c>
      <c r="BE647" s="199">
        <f>IF(N647="základní",J647,0)</f>
        <v>0</v>
      </c>
      <c r="BF647" s="199">
        <f>IF(N647="snížená",J647,0)</f>
        <v>0</v>
      </c>
      <c r="BG647" s="199">
        <f>IF(N647="zákl. přenesená",J647,0)</f>
        <v>0</v>
      </c>
      <c r="BH647" s="199">
        <f>IF(N647="sníž. přenesená",J647,0)</f>
        <v>0</v>
      </c>
      <c r="BI647" s="199">
        <f>IF(N647="nulová",J647,0)</f>
        <v>0</v>
      </c>
      <c r="BJ647" s="18" t="s">
        <v>85</v>
      </c>
      <c r="BK647" s="199">
        <f>ROUND(I647*H647,2)</f>
        <v>0</v>
      </c>
      <c r="BL647" s="18" t="s">
        <v>270</v>
      </c>
      <c r="BM647" s="198" t="s">
        <v>1179</v>
      </c>
    </row>
    <row r="648" spans="1:65" s="2" customFormat="1" ht="19.5">
      <c r="A648" s="35"/>
      <c r="B648" s="36"/>
      <c r="C648" s="37"/>
      <c r="D648" s="200" t="s">
        <v>150</v>
      </c>
      <c r="E648" s="37"/>
      <c r="F648" s="201" t="s">
        <v>1178</v>
      </c>
      <c r="G648" s="37"/>
      <c r="H648" s="37"/>
      <c r="I648" s="202"/>
      <c r="J648" s="37"/>
      <c r="K648" s="37"/>
      <c r="L648" s="40"/>
      <c r="M648" s="203"/>
      <c r="N648" s="204"/>
      <c r="O648" s="72"/>
      <c r="P648" s="72"/>
      <c r="Q648" s="72"/>
      <c r="R648" s="72"/>
      <c r="S648" s="72"/>
      <c r="T648" s="73"/>
      <c r="U648" s="35"/>
      <c r="V648" s="35"/>
      <c r="W648" s="35"/>
      <c r="X648" s="35"/>
      <c r="Y648" s="35"/>
      <c r="Z648" s="35"/>
      <c r="AA648" s="35"/>
      <c r="AB648" s="35"/>
      <c r="AC648" s="35"/>
      <c r="AD648" s="35"/>
      <c r="AE648" s="35"/>
      <c r="AT648" s="18" t="s">
        <v>150</v>
      </c>
      <c r="AU648" s="18" t="s">
        <v>87</v>
      </c>
    </row>
    <row r="649" spans="1:65" s="13" customFormat="1" ht="11.25">
      <c r="B649" s="205"/>
      <c r="C649" s="206"/>
      <c r="D649" s="200" t="s">
        <v>152</v>
      </c>
      <c r="E649" s="207" t="s">
        <v>1</v>
      </c>
      <c r="F649" s="208" t="s">
        <v>673</v>
      </c>
      <c r="G649" s="206"/>
      <c r="H649" s="207" t="s">
        <v>1</v>
      </c>
      <c r="I649" s="209"/>
      <c r="J649" s="206"/>
      <c r="K649" s="206"/>
      <c r="L649" s="210"/>
      <c r="M649" s="211"/>
      <c r="N649" s="212"/>
      <c r="O649" s="212"/>
      <c r="P649" s="212"/>
      <c r="Q649" s="212"/>
      <c r="R649" s="212"/>
      <c r="S649" s="212"/>
      <c r="T649" s="213"/>
      <c r="AT649" s="214" t="s">
        <v>152</v>
      </c>
      <c r="AU649" s="214" t="s">
        <v>87</v>
      </c>
      <c r="AV649" s="13" t="s">
        <v>85</v>
      </c>
      <c r="AW649" s="13" t="s">
        <v>34</v>
      </c>
      <c r="AX649" s="13" t="s">
        <v>77</v>
      </c>
      <c r="AY649" s="214" t="s">
        <v>141</v>
      </c>
    </row>
    <row r="650" spans="1:65" s="14" customFormat="1" ht="11.25">
      <c r="B650" s="215"/>
      <c r="C650" s="216"/>
      <c r="D650" s="200" t="s">
        <v>152</v>
      </c>
      <c r="E650" s="217" t="s">
        <v>1</v>
      </c>
      <c r="F650" s="218" t="s">
        <v>85</v>
      </c>
      <c r="G650" s="216"/>
      <c r="H650" s="219">
        <v>1</v>
      </c>
      <c r="I650" s="220"/>
      <c r="J650" s="216"/>
      <c r="K650" s="216"/>
      <c r="L650" s="221"/>
      <c r="M650" s="222"/>
      <c r="N650" s="223"/>
      <c r="O650" s="223"/>
      <c r="P650" s="223"/>
      <c r="Q650" s="223"/>
      <c r="R650" s="223"/>
      <c r="S650" s="223"/>
      <c r="T650" s="224"/>
      <c r="AT650" s="225" t="s">
        <v>152</v>
      </c>
      <c r="AU650" s="225" t="s">
        <v>87</v>
      </c>
      <c r="AV650" s="14" t="s">
        <v>87</v>
      </c>
      <c r="AW650" s="14" t="s">
        <v>34</v>
      </c>
      <c r="AX650" s="14" t="s">
        <v>77</v>
      </c>
      <c r="AY650" s="225" t="s">
        <v>141</v>
      </c>
    </row>
    <row r="651" spans="1:65" s="16" customFormat="1" ht="11.25">
      <c r="B651" s="237"/>
      <c r="C651" s="238"/>
      <c r="D651" s="200" t="s">
        <v>152</v>
      </c>
      <c r="E651" s="239" t="s">
        <v>1</v>
      </c>
      <c r="F651" s="240" t="s">
        <v>174</v>
      </c>
      <c r="G651" s="238"/>
      <c r="H651" s="241">
        <v>1</v>
      </c>
      <c r="I651" s="242"/>
      <c r="J651" s="238"/>
      <c r="K651" s="238"/>
      <c r="L651" s="243"/>
      <c r="M651" s="244"/>
      <c r="N651" s="245"/>
      <c r="O651" s="245"/>
      <c r="P651" s="245"/>
      <c r="Q651" s="245"/>
      <c r="R651" s="245"/>
      <c r="S651" s="245"/>
      <c r="T651" s="246"/>
      <c r="AT651" s="247" t="s">
        <v>152</v>
      </c>
      <c r="AU651" s="247" t="s">
        <v>87</v>
      </c>
      <c r="AV651" s="16" t="s">
        <v>148</v>
      </c>
      <c r="AW651" s="16" t="s">
        <v>34</v>
      </c>
      <c r="AX651" s="16" t="s">
        <v>85</v>
      </c>
      <c r="AY651" s="247" t="s">
        <v>141</v>
      </c>
    </row>
    <row r="652" spans="1:65" s="2" customFormat="1" ht="24.2" customHeight="1">
      <c r="A652" s="35"/>
      <c r="B652" s="36"/>
      <c r="C652" s="187" t="s">
        <v>742</v>
      </c>
      <c r="D652" s="187" t="s">
        <v>143</v>
      </c>
      <c r="E652" s="188" t="s">
        <v>1180</v>
      </c>
      <c r="F652" s="189" t="s">
        <v>1181</v>
      </c>
      <c r="G652" s="190" t="s">
        <v>540</v>
      </c>
      <c r="H652" s="191">
        <v>10</v>
      </c>
      <c r="I652" s="192"/>
      <c r="J652" s="193">
        <f>ROUND(I652*H652,2)</f>
        <v>0</v>
      </c>
      <c r="K652" s="189" t="s">
        <v>222</v>
      </c>
      <c r="L652" s="40"/>
      <c r="M652" s="194" t="s">
        <v>1</v>
      </c>
      <c r="N652" s="195" t="s">
        <v>42</v>
      </c>
      <c r="O652" s="72"/>
      <c r="P652" s="196">
        <f>O652*H652</f>
        <v>0</v>
      </c>
      <c r="Q652" s="196">
        <v>0</v>
      </c>
      <c r="R652" s="196">
        <f>Q652*H652</f>
        <v>0</v>
      </c>
      <c r="S652" s="196">
        <v>0</v>
      </c>
      <c r="T652" s="197">
        <f>S652*H652</f>
        <v>0</v>
      </c>
      <c r="U652" s="35"/>
      <c r="V652" s="35"/>
      <c r="W652" s="35"/>
      <c r="X652" s="35"/>
      <c r="Y652" s="35"/>
      <c r="Z652" s="35"/>
      <c r="AA652" s="35"/>
      <c r="AB652" s="35"/>
      <c r="AC652" s="35"/>
      <c r="AD652" s="35"/>
      <c r="AE652" s="35"/>
      <c r="AR652" s="198" t="s">
        <v>270</v>
      </c>
      <c r="AT652" s="198" t="s">
        <v>143</v>
      </c>
      <c r="AU652" s="198" t="s">
        <v>87</v>
      </c>
      <c r="AY652" s="18" t="s">
        <v>141</v>
      </c>
      <c r="BE652" s="199">
        <f>IF(N652="základní",J652,0)</f>
        <v>0</v>
      </c>
      <c r="BF652" s="199">
        <f>IF(N652="snížená",J652,0)</f>
        <v>0</v>
      </c>
      <c r="BG652" s="199">
        <f>IF(N652="zákl. přenesená",J652,0)</f>
        <v>0</v>
      </c>
      <c r="BH652" s="199">
        <f>IF(N652="sníž. přenesená",J652,0)</f>
        <v>0</v>
      </c>
      <c r="BI652" s="199">
        <f>IF(N652="nulová",J652,0)</f>
        <v>0</v>
      </c>
      <c r="BJ652" s="18" t="s">
        <v>85</v>
      </c>
      <c r="BK652" s="199">
        <f>ROUND(I652*H652,2)</f>
        <v>0</v>
      </c>
      <c r="BL652" s="18" t="s">
        <v>270</v>
      </c>
      <c r="BM652" s="198" t="s">
        <v>1182</v>
      </c>
    </row>
    <row r="653" spans="1:65" s="2" customFormat="1" ht="19.5">
      <c r="A653" s="35"/>
      <c r="B653" s="36"/>
      <c r="C653" s="37"/>
      <c r="D653" s="200" t="s">
        <v>150</v>
      </c>
      <c r="E653" s="37"/>
      <c r="F653" s="201" t="s">
        <v>1181</v>
      </c>
      <c r="G653" s="37"/>
      <c r="H653" s="37"/>
      <c r="I653" s="202"/>
      <c r="J653" s="37"/>
      <c r="K653" s="37"/>
      <c r="L653" s="40"/>
      <c r="M653" s="203"/>
      <c r="N653" s="204"/>
      <c r="O653" s="72"/>
      <c r="P653" s="72"/>
      <c r="Q653" s="72"/>
      <c r="R653" s="72"/>
      <c r="S653" s="72"/>
      <c r="T653" s="73"/>
      <c r="U653" s="35"/>
      <c r="V653" s="35"/>
      <c r="W653" s="35"/>
      <c r="X653" s="35"/>
      <c r="Y653" s="35"/>
      <c r="Z653" s="35"/>
      <c r="AA653" s="35"/>
      <c r="AB653" s="35"/>
      <c r="AC653" s="35"/>
      <c r="AD653" s="35"/>
      <c r="AE653" s="35"/>
      <c r="AT653" s="18" t="s">
        <v>150</v>
      </c>
      <c r="AU653" s="18" t="s">
        <v>87</v>
      </c>
    </row>
    <row r="654" spans="1:65" s="13" customFormat="1" ht="11.25">
      <c r="B654" s="205"/>
      <c r="C654" s="206"/>
      <c r="D654" s="200" t="s">
        <v>152</v>
      </c>
      <c r="E654" s="207" t="s">
        <v>1</v>
      </c>
      <c r="F654" s="208" t="s">
        <v>673</v>
      </c>
      <c r="G654" s="206"/>
      <c r="H654" s="207" t="s">
        <v>1</v>
      </c>
      <c r="I654" s="209"/>
      <c r="J654" s="206"/>
      <c r="K654" s="206"/>
      <c r="L654" s="210"/>
      <c r="M654" s="211"/>
      <c r="N654" s="212"/>
      <c r="O654" s="212"/>
      <c r="P654" s="212"/>
      <c r="Q654" s="212"/>
      <c r="R654" s="212"/>
      <c r="S654" s="212"/>
      <c r="T654" s="213"/>
      <c r="AT654" s="214" t="s">
        <v>152</v>
      </c>
      <c r="AU654" s="214" t="s">
        <v>87</v>
      </c>
      <c r="AV654" s="13" t="s">
        <v>85</v>
      </c>
      <c r="AW654" s="13" t="s">
        <v>34</v>
      </c>
      <c r="AX654" s="13" t="s">
        <v>77</v>
      </c>
      <c r="AY654" s="214" t="s">
        <v>141</v>
      </c>
    </row>
    <row r="655" spans="1:65" s="14" customFormat="1" ht="11.25">
      <c r="B655" s="215"/>
      <c r="C655" s="216"/>
      <c r="D655" s="200" t="s">
        <v>152</v>
      </c>
      <c r="E655" s="217" t="s">
        <v>1</v>
      </c>
      <c r="F655" s="218" t="s">
        <v>236</v>
      </c>
      <c r="G655" s="216"/>
      <c r="H655" s="219">
        <v>10</v>
      </c>
      <c r="I655" s="220"/>
      <c r="J655" s="216"/>
      <c r="K655" s="216"/>
      <c r="L655" s="221"/>
      <c r="M655" s="222"/>
      <c r="N655" s="223"/>
      <c r="O655" s="223"/>
      <c r="P655" s="223"/>
      <c r="Q655" s="223"/>
      <c r="R655" s="223"/>
      <c r="S655" s="223"/>
      <c r="T655" s="224"/>
      <c r="AT655" s="225" t="s">
        <v>152</v>
      </c>
      <c r="AU655" s="225" t="s">
        <v>87</v>
      </c>
      <c r="AV655" s="14" t="s">
        <v>87</v>
      </c>
      <c r="AW655" s="14" t="s">
        <v>34</v>
      </c>
      <c r="AX655" s="14" t="s">
        <v>77</v>
      </c>
      <c r="AY655" s="225" t="s">
        <v>141</v>
      </c>
    </row>
    <row r="656" spans="1:65" s="16" customFormat="1" ht="11.25">
      <c r="B656" s="237"/>
      <c r="C656" s="238"/>
      <c r="D656" s="200" t="s">
        <v>152</v>
      </c>
      <c r="E656" s="239" t="s">
        <v>1</v>
      </c>
      <c r="F656" s="240" t="s">
        <v>174</v>
      </c>
      <c r="G656" s="238"/>
      <c r="H656" s="241">
        <v>10</v>
      </c>
      <c r="I656" s="242"/>
      <c r="J656" s="238"/>
      <c r="K656" s="238"/>
      <c r="L656" s="243"/>
      <c r="M656" s="244"/>
      <c r="N656" s="245"/>
      <c r="O656" s="245"/>
      <c r="P656" s="245"/>
      <c r="Q656" s="245"/>
      <c r="R656" s="245"/>
      <c r="S656" s="245"/>
      <c r="T656" s="246"/>
      <c r="AT656" s="247" t="s">
        <v>152</v>
      </c>
      <c r="AU656" s="247" t="s">
        <v>87</v>
      </c>
      <c r="AV656" s="16" t="s">
        <v>148</v>
      </c>
      <c r="AW656" s="16" t="s">
        <v>34</v>
      </c>
      <c r="AX656" s="16" t="s">
        <v>85</v>
      </c>
      <c r="AY656" s="247" t="s">
        <v>141</v>
      </c>
    </row>
    <row r="657" spans="1:65" s="2" customFormat="1" ht="33" customHeight="1">
      <c r="A657" s="35"/>
      <c r="B657" s="36"/>
      <c r="C657" s="187" t="s">
        <v>789</v>
      </c>
      <c r="D657" s="187" t="s">
        <v>143</v>
      </c>
      <c r="E657" s="188" t="s">
        <v>1183</v>
      </c>
      <c r="F657" s="189" t="s">
        <v>1184</v>
      </c>
      <c r="G657" s="190" t="s">
        <v>336</v>
      </c>
      <c r="H657" s="191">
        <v>10</v>
      </c>
      <c r="I657" s="192"/>
      <c r="J657" s="193">
        <f>ROUND(I657*H657,2)</f>
        <v>0</v>
      </c>
      <c r="K657" s="189" t="s">
        <v>222</v>
      </c>
      <c r="L657" s="40"/>
      <c r="M657" s="194" t="s">
        <v>1</v>
      </c>
      <c r="N657" s="195" t="s">
        <v>42</v>
      </c>
      <c r="O657" s="72"/>
      <c r="P657" s="196">
        <f>O657*H657</f>
        <v>0</v>
      </c>
      <c r="Q657" s="196">
        <v>0</v>
      </c>
      <c r="R657" s="196">
        <f>Q657*H657</f>
        <v>0</v>
      </c>
      <c r="S657" s="196">
        <v>0</v>
      </c>
      <c r="T657" s="197">
        <f>S657*H657</f>
        <v>0</v>
      </c>
      <c r="U657" s="35"/>
      <c r="V657" s="35"/>
      <c r="W657" s="35"/>
      <c r="X657" s="35"/>
      <c r="Y657" s="35"/>
      <c r="Z657" s="35"/>
      <c r="AA657" s="35"/>
      <c r="AB657" s="35"/>
      <c r="AC657" s="35"/>
      <c r="AD657" s="35"/>
      <c r="AE657" s="35"/>
      <c r="AR657" s="198" t="s">
        <v>270</v>
      </c>
      <c r="AT657" s="198" t="s">
        <v>143</v>
      </c>
      <c r="AU657" s="198" t="s">
        <v>87</v>
      </c>
      <c r="AY657" s="18" t="s">
        <v>141</v>
      </c>
      <c r="BE657" s="199">
        <f>IF(N657="základní",J657,0)</f>
        <v>0</v>
      </c>
      <c r="BF657" s="199">
        <f>IF(N657="snížená",J657,0)</f>
        <v>0</v>
      </c>
      <c r="BG657" s="199">
        <f>IF(N657="zákl. přenesená",J657,0)</f>
        <v>0</v>
      </c>
      <c r="BH657" s="199">
        <f>IF(N657="sníž. přenesená",J657,0)</f>
        <v>0</v>
      </c>
      <c r="BI657" s="199">
        <f>IF(N657="nulová",J657,0)</f>
        <v>0</v>
      </c>
      <c r="BJ657" s="18" t="s">
        <v>85</v>
      </c>
      <c r="BK657" s="199">
        <f>ROUND(I657*H657,2)</f>
        <v>0</v>
      </c>
      <c r="BL657" s="18" t="s">
        <v>270</v>
      </c>
      <c r="BM657" s="198" t="s">
        <v>1185</v>
      </c>
    </row>
    <row r="658" spans="1:65" s="2" customFormat="1" ht="19.5">
      <c r="A658" s="35"/>
      <c r="B658" s="36"/>
      <c r="C658" s="37"/>
      <c r="D658" s="200" t="s">
        <v>150</v>
      </c>
      <c r="E658" s="37"/>
      <c r="F658" s="201" t="s">
        <v>1186</v>
      </c>
      <c r="G658" s="37"/>
      <c r="H658" s="37"/>
      <c r="I658" s="202"/>
      <c r="J658" s="37"/>
      <c r="K658" s="37"/>
      <c r="L658" s="40"/>
      <c r="M658" s="203"/>
      <c r="N658" s="204"/>
      <c r="O658" s="72"/>
      <c r="P658" s="72"/>
      <c r="Q658" s="72"/>
      <c r="R658" s="72"/>
      <c r="S658" s="72"/>
      <c r="T658" s="73"/>
      <c r="U658" s="35"/>
      <c r="V658" s="35"/>
      <c r="W658" s="35"/>
      <c r="X658" s="35"/>
      <c r="Y658" s="35"/>
      <c r="Z658" s="35"/>
      <c r="AA658" s="35"/>
      <c r="AB658" s="35"/>
      <c r="AC658" s="35"/>
      <c r="AD658" s="35"/>
      <c r="AE658" s="35"/>
      <c r="AT658" s="18" t="s">
        <v>150</v>
      </c>
      <c r="AU658" s="18" t="s">
        <v>87</v>
      </c>
    </row>
    <row r="659" spans="1:65" s="13" customFormat="1" ht="11.25">
      <c r="B659" s="205"/>
      <c r="C659" s="206"/>
      <c r="D659" s="200" t="s">
        <v>152</v>
      </c>
      <c r="E659" s="207" t="s">
        <v>1</v>
      </c>
      <c r="F659" s="208" t="s">
        <v>673</v>
      </c>
      <c r="G659" s="206"/>
      <c r="H659" s="207" t="s">
        <v>1</v>
      </c>
      <c r="I659" s="209"/>
      <c r="J659" s="206"/>
      <c r="K659" s="206"/>
      <c r="L659" s="210"/>
      <c r="M659" s="211"/>
      <c r="N659" s="212"/>
      <c r="O659" s="212"/>
      <c r="P659" s="212"/>
      <c r="Q659" s="212"/>
      <c r="R659" s="212"/>
      <c r="S659" s="212"/>
      <c r="T659" s="213"/>
      <c r="AT659" s="214" t="s">
        <v>152</v>
      </c>
      <c r="AU659" s="214" t="s">
        <v>87</v>
      </c>
      <c r="AV659" s="13" t="s">
        <v>85</v>
      </c>
      <c r="AW659" s="13" t="s">
        <v>34</v>
      </c>
      <c r="AX659" s="13" t="s">
        <v>77</v>
      </c>
      <c r="AY659" s="214" t="s">
        <v>141</v>
      </c>
    </row>
    <row r="660" spans="1:65" s="14" customFormat="1" ht="11.25">
      <c r="B660" s="215"/>
      <c r="C660" s="216"/>
      <c r="D660" s="200" t="s">
        <v>152</v>
      </c>
      <c r="E660" s="217" t="s">
        <v>1</v>
      </c>
      <c r="F660" s="218" t="s">
        <v>236</v>
      </c>
      <c r="G660" s="216"/>
      <c r="H660" s="219">
        <v>10</v>
      </c>
      <c r="I660" s="220"/>
      <c r="J660" s="216"/>
      <c r="K660" s="216"/>
      <c r="L660" s="221"/>
      <c r="M660" s="222"/>
      <c r="N660" s="223"/>
      <c r="O660" s="223"/>
      <c r="P660" s="223"/>
      <c r="Q660" s="223"/>
      <c r="R660" s="223"/>
      <c r="S660" s="223"/>
      <c r="T660" s="224"/>
      <c r="AT660" s="225" t="s">
        <v>152</v>
      </c>
      <c r="AU660" s="225" t="s">
        <v>87</v>
      </c>
      <c r="AV660" s="14" t="s">
        <v>87</v>
      </c>
      <c r="AW660" s="14" t="s">
        <v>34</v>
      </c>
      <c r="AX660" s="14" t="s">
        <v>77</v>
      </c>
      <c r="AY660" s="225" t="s">
        <v>141</v>
      </c>
    </row>
    <row r="661" spans="1:65" s="16" customFormat="1" ht="11.25">
      <c r="B661" s="237"/>
      <c r="C661" s="238"/>
      <c r="D661" s="200" t="s">
        <v>152</v>
      </c>
      <c r="E661" s="239" t="s">
        <v>1</v>
      </c>
      <c r="F661" s="240" t="s">
        <v>174</v>
      </c>
      <c r="G661" s="238"/>
      <c r="H661" s="241">
        <v>10</v>
      </c>
      <c r="I661" s="242"/>
      <c r="J661" s="238"/>
      <c r="K661" s="238"/>
      <c r="L661" s="243"/>
      <c r="M661" s="244"/>
      <c r="N661" s="245"/>
      <c r="O661" s="245"/>
      <c r="P661" s="245"/>
      <c r="Q661" s="245"/>
      <c r="R661" s="245"/>
      <c r="S661" s="245"/>
      <c r="T661" s="246"/>
      <c r="AT661" s="247" t="s">
        <v>152</v>
      </c>
      <c r="AU661" s="247" t="s">
        <v>87</v>
      </c>
      <c r="AV661" s="16" t="s">
        <v>148</v>
      </c>
      <c r="AW661" s="16" t="s">
        <v>34</v>
      </c>
      <c r="AX661" s="16" t="s">
        <v>85</v>
      </c>
      <c r="AY661" s="247" t="s">
        <v>141</v>
      </c>
    </row>
    <row r="662" spans="1:65" s="2" customFormat="1" ht="24.2" customHeight="1">
      <c r="A662" s="35"/>
      <c r="B662" s="36"/>
      <c r="C662" s="187" t="s">
        <v>762</v>
      </c>
      <c r="D662" s="187" t="s">
        <v>143</v>
      </c>
      <c r="E662" s="188" t="s">
        <v>1187</v>
      </c>
      <c r="F662" s="189" t="s">
        <v>1188</v>
      </c>
      <c r="G662" s="190" t="s">
        <v>336</v>
      </c>
      <c r="H662" s="191">
        <v>10</v>
      </c>
      <c r="I662" s="192"/>
      <c r="J662" s="193">
        <f>ROUND(I662*H662,2)</f>
        <v>0</v>
      </c>
      <c r="K662" s="189" t="s">
        <v>222</v>
      </c>
      <c r="L662" s="40"/>
      <c r="M662" s="194" t="s">
        <v>1</v>
      </c>
      <c r="N662" s="195" t="s">
        <v>42</v>
      </c>
      <c r="O662" s="72"/>
      <c r="P662" s="196">
        <f>O662*H662</f>
        <v>0</v>
      </c>
      <c r="Q662" s="196">
        <v>0</v>
      </c>
      <c r="R662" s="196">
        <f>Q662*H662</f>
        <v>0</v>
      </c>
      <c r="S662" s="196">
        <v>0</v>
      </c>
      <c r="T662" s="197">
        <f>S662*H662</f>
        <v>0</v>
      </c>
      <c r="U662" s="35"/>
      <c r="V662" s="35"/>
      <c r="W662" s="35"/>
      <c r="X662" s="35"/>
      <c r="Y662" s="35"/>
      <c r="Z662" s="35"/>
      <c r="AA662" s="35"/>
      <c r="AB662" s="35"/>
      <c r="AC662" s="35"/>
      <c r="AD662" s="35"/>
      <c r="AE662" s="35"/>
      <c r="AR662" s="198" t="s">
        <v>270</v>
      </c>
      <c r="AT662" s="198" t="s">
        <v>143</v>
      </c>
      <c r="AU662" s="198" t="s">
        <v>87</v>
      </c>
      <c r="AY662" s="18" t="s">
        <v>141</v>
      </c>
      <c r="BE662" s="199">
        <f>IF(N662="základní",J662,0)</f>
        <v>0</v>
      </c>
      <c r="BF662" s="199">
        <f>IF(N662="snížená",J662,0)</f>
        <v>0</v>
      </c>
      <c r="BG662" s="199">
        <f>IF(N662="zákl. přenesená",J662,0)</f>
        <v>0</v>
      </c>
      <c r="BH662" s="199">
        <f>IF(N662="sníž. přenesená",J662,0)</f>
        <v>0</v>
      </c>
      <c r="BI662" s="199">
        <f>IF(N662="nulová",J662,0)</f>
        <v>0</v>
      </c>
      <c r="BJ662" s="18" t="s">
        <v>85</v>
      </c>
      <c r="BK662" s="199">
        <f>ROUND(I662*H662,2)</f>
        <v>0</v>
      </c>
      <c r="BL662" s="18" t="s">
        <v>270</v>
      </c>
      <c r="BM662" s="198" t="s">
        <v>1189</v>
      </c>
    </row>
    <row r="663" spans="1:65" s="2" customFormat="1" ht="11.25">
      <c r="A663" s="35"/>
      <c r="B663" s="36"/>
      <c r="C663" s="37"/>
      <c r="D663" s="200" t="s">
        <v>150</v>
      </c>
      <c r="E663" s="37"/>
      <c r="F663" s="201" t="s">
        <v>1188</v>
      </c>
      <c r="G663" s="37"/>
      <c r="H663" s="37"/>
      <c r="I663" s="202"/>
      <c r="J663" s="37"/>
      <c r="K663" s="37"/>
      <c r="L663" s="40"/>
      <c r="M663" s="203"/>
      <c r="N663" s="204"/>
      <c r="O663" s="72"/>
      <c r="P663" s="72"/>
      <c r="Q663" s="72"/>
      <c r="R663" s="72"/>
      <c r="S663" s="72"/>
      <c r="T663" s="73"/>
      <c r="U663" s="35"/>
      <c r="V663" s="35"/>
      <c r="W663" s="35"/>
      <c r="X663" s="35"/>
      <c r="Y663" s="35"/>
      <c r="Z663" s="35"/>
      <c r="AA663" s="35"/>
      <c r="AB663" s="35"/>
      <c r="AC663" s="35"/>
      <c r="AD663" s="35"/>
      <c r="AE663" s="35"/>
      <c r="AT663" s="18" t="s">
        <v>150</v>
      </c>
      <c r="AU663" s="18" t="s">
        <v>87</v>
      </c>
    </row>
    <row r="664" spans="1:65" s="13" customFormat="1" ht="11.25">
      <c r="B664" s="205"/>
      <c r="C664" s="206"/>
      <c r="D664" s="200" t="s">
        <v>152</v>
      </c>
      <c r="E664" s="207" t="s">
        <v>1</v>
      </c>
      <c r="F664" s="208" t="s">
        <v>673</v>
      </c>
      <c r="G664" s="206"/>
      <c r="H664" s="207" t="s">
        <v>1</v>
      </c>
      <c r="I664" s="209"/>
      <c r="J664" s="206"/>
      <c r="K664" s="206"/>
      <c r="L664" s="210"/>
      <c r="M664" s="211"/>
      <c r="N664" s="212"/>
      <c r="O664" s="212"/>
      <c r="P664" s="212"/>
      <c r="Q664" s="212"/>
      <c r="R664" s="212"/>
      <c r="S664" s="212"/>
      <c r="T664" s="213"/>
      <c r="AT664" s="214" t="s">
        <v>152</v>
      </c>
      <c r="AU664" s="214" t="s">
        <v>87</v>
      </c>
      <c r="AV664" s="13" t="s">
        <v>85</v>
      </c>
      <c r="AW664" s="13" t="s">
        <v>34</v>
      </c>
      <c r="AX664" s="13" t="s">
        <v>77</v>
      </c>
      <c r="AY664" s="214" t="s">
        <v>141</v>
      </c>
    </row>
    <row r="665" spans="1:65" s="14" customFormat="1" ht="11.25">
      <c r="B665" s="215"/>
      <c r="C665" s="216"/>
      <c r="D665" s="200" t="s">
        <v>152</v>
      </c>
      <c r="E665" s="217" t="s">
        <v>1</v>
      </c>
      <c r="F665" s="218" t="s">
        <v>236</v>
      </c>
      <c r="G665" s="216"/>
      <c r="H665" s="219">
        <v>10</v>
      </c>
      <c r="I665" s="220"/>
      <c r="J665" s="216"/>
      <c r="K665" s="216"/>
      <c r="L665" s="221"/>
      <c r="M665" s="222"/>
      <c r="N665" s="223"/>
      <c r="O665" s="223"/>
      <c r="P665" s="223"/>
      <c r="Q665" s="223"/>
      <c r="R665" s="223"/>
      <c r="S665" s="223"/>
      <c r="T665" s="224"/>
      <c r="AT665" s="225" t="s">
        <v>152</v>
      </c>
      <c r="AU665" s="225" t="s">
        <v>87</v>
      </c>
      <c r="AV665" s="14" t="s">
        <v>87</v>
      </c>
      <c r="AW665" s="14" t="s">
        <v>34</v>
      </c>
      <c r="AX665" s="14" t="s">
        <v>77</v>
      </c>
      <c r="AY665" s="225" t="s">
        <v>141</v>
      </c>
    </row>
    <row r="666" spans="1:65" s="16" customFormat="1" ht="11.25">
      <c r="B666" s="237"/>
      <c r="C666" s="238"/>
      <c r="D666" s="200" t="s">
        <v>152</v>
      </c>
      <c r="E666" s="239" t="s">
        <v>1</v>
      </c>
      <c r="F666" s="240" t="s">
        <v>174</v>
      </c>
      <c r="G666" s="238"/>
      <c r="H666" s="241">
        <v>10</v>
      </c>
      <c r="I666" s="242"/>
      <c r="J666" s="238"/>
      <c r="K666" s="238"/>
      <c r="L666" s="243"/>
      <c r="M666" s="244"/>
      <c r="N666" s="245"/>
      <c r="O666" s="245"/>
      <c r="P666" s="245"/>
      <c r="Q666" s="245"/>
      <c r="R666" s="245"/>
      <c r="S666" s="245"/>
      <c r="T666" s="246"/>
      <c r="AT666" s="247" t="s">
        <v>152</v>
      </c>
      <c r="AU666" s="247" t="s">
        <v>87</v>
      </c>
      <c r="AV666" s="16" t="s">
        <v>148</v>
      </c>
      <c r="AW666" s="16" t="s">
        <v>34</v>
      </c>
      <c r="AX666" s="16" t="s">
        <v>85</v>
      </c>
      <c r="AY666" s="247" t="s">
        <v>141</v>
      </c>
    </row>
    <row r="667" spans="1:65" s="2" customFormat="1" ht="24.2" customHeight="1">
      <c r="A667" s="35"/>
      <c r="B667" s="36"/>
      <c r="C667" s="187" t="s">
        <v>793</v>
      </c>
      <c r="D667" s="187" t="s">
        <v>143</v>
      </c>
      <c r="E667" s="188" t="s">
        <v>1190</v>
      </c>
      <c r="F667" s="189" t="s">
        <v>1191</v>
      </c>
      <c r="G667" s="190" t="s">
        <v>336</v>
      </c>
      <c r="H667" s="191">
        <v>89</v>
      </c>
      <c r="I667" s="192"/>
      <c r="J667" s="193">
        <f>ROUND(I667*H667,2)</f>
        <v>0</v>
      </c>
      <c r="K667" s="189" t="s">
        <v>147</v>
      </c>
      <c r="L667" s="40"/>
      <c r="M667" s="194" t="s">
        <v>1</v>
      </c>
      <c r="N667" s="195" t="s">
        <v>42</v>
      </c>
      <c r="O667" s="72"/>
      <c r="P667" s="196">
        <f>O667*H667</f>
        <v>0</v>
      </c>
      <c r="Q667" s="196">
        <v>0</v>
      </c>
      <c r="R667" s="196">
        <f>Q667*H667</f>
        <v>0</v>
      </c>
      <c r="S667" s="196">
        <v>1.7700000000000001E-3</v>
      </c>
      <c r="T667" s="197">
        <f>S667*H667</f>
        <v>0.15753</v>
      </c>
      <c r="U667" s="35"/>
      <c r="V667" s="35"/>
      <c r="W667" s="35"/>
      <c r="X667" s="35"/>
      <c r="Y667" s="35"/>
      <c r="Z667" s="35"/>
      <c r="AA667" s="35"/>
      <c r="AB667" s="35"/>
      <c r="AC667" s="35"/>
      <c r="AD667" s="35"/>
      <c r="AE667" s="35"/>
      <c r="AR667" s="198" t="s">
        <v>270</v>
      </c>
      <c r="AT667" s="198" t="s">
        <v>143</v>
      </c>
      <c r="AU667" s="198" t="s">
        <v>87</v>
      </c>
      <c r="AY667" s="18" t="s">
        <v>141</v>
      </c>
      <c r="BE667" s="199">
        <f>IF(N667="základní",J667,0)</f>
        <v>0</v>
      </c>
      <c r="BF667" s="199">
        <f>IF(N667="snížená",J667,0)</f>
        <v>0</v>
      </c>
      <c r="BG667" s="199">
        <f>IF(N667="zákl. přenesená",J667,0)</f>
        <v>0</v>
      </c>
      <c r="BH667" s="199">
        <f>IF(N667="sníž. přenesená",J667,0)</f>
        <v>0</v>
      </c>
      <c r="BI667" s="199">
        <f>IF(N667="nulová",J667,0)</f>
        <v>0</v>
      </c>
      <c r="BJ667" s="18" t="s">
        <v>85</v>
      </c>
      <c r="BK667" s="199">
        <f>ROUND(I667*H667,2)</f>
        <v>0</v>
      </c>
      <c r="BL667" s="18" t="s">
        <v>270</v>
      </c>
      <c r="BM667" s="198" t="s">
        <v>1192</v>
      </c>
    </row>
    <row r="668" spans="1:65" s="2" customFormat="1" ht="19.5">
      <c r="A668" s="35"/>
      <c r="B668" s="36"/>
      <c r="C668" s="37"/>
      <c r="D668" s="200" t="s">
        <v>150</v>
      </c>
      <c r="E668" s="37"/>
      <c r="F668" s="201" t="s">
        <v>1193</v>
      </c>
      <c r="G668" s="37"/>
      <c r="H668" s="37"/>
      <c r="I668" s="202"/>
      <c r="J668" s="37"/>
      <c r="K668" s="37"/>
      <c r="L668" s="40"/>
      <c r="M668" s="203"/>
      <c r="N668" s="204"/>
      <c r="O668" s="72"/>
      <c r="P668" s="72"/>
      <c r="Q668" s="72"/>
      <c r="R668" s="72"/>
      <c r="S668" s="72"/>
      <c r="T668" s="73"/>
      <c r="U668" s="35"/>
      <c r="V668" s="35"/>
      <c r="W668" s="35"/>
      <c r="X668" s="35"/>
      <c r="Y668" s="35"/>
      <c r="Z668" s="35"/>
      <c r="AA668" s="35"/>
      <c r="AB668" s="35"/>
      <c r="AC668" s="35"/>
      <c r="AD668" s="35"/>
      <c r="AE668" s="35"/>
      <c r="AT668" s="18" t="s">
        <v>150</v>
      </c>
      <c r="AU668" s="18" t="s">
        <v>87</v>
      </c>
    </row>
    <row r="669" spans="1:65" s="13" customFormat="1" ht="11.25">
      <c r="B669" s="205"/>
      <c r="C669" s="206"/>
      <c r="D669" s="200" t="s">
        <v>152</v>
      </c>
      <c r="E669" s="207" t="s">
        <v>1</v>
      </c>
      <c r="F669" s="208" t="s">
        <v>990</v>
      </c>
      <c r="G669" s="206"/>
      <c r="H669" s="207" t="s">
        <v>1</v>
      </c>
      <c r="I669" s="209"/>
      <c r="J669" s="206"/>
      <c r="K669" s="206"/>
      <c r="L669" s="210"/>
      <c r="M669" s="211"/>
      <c r="N669" s="212"/>
      <c r="O669" s="212"/>
      <c r="P669" s="212"/>
      <c r="Q669" s="212"/>
      <c r="R669" s="212"/>
      <c r="S669" s="212"/>
      <c r="T669" s="213"/>
      <c r="AT669" s="214" t="s">
        <v>152</v>
      </c>
      <c r="AU669" s="214" t="s">
        <v>87</v>
      </c>
      <c r="AV669" s="13" t="s">
        <v>85</v>
      </c>
      <c r="AW669" s="13" t="s">
        <v>34</v>
      </c>
      <c r="AX669" s="13" t="s">
        <v>77</v>
      </c>
      <c r="AY669" s="214" t="s">
        <v>141</v>
      </c>
    </row>
    <row r="670" spans="1:65" s="14" customFormat="1" ht="11.25">
      <c r="B670" s="215"/>
      <c r="C670" s="216"/>
      <c r="D670" s="200" t="s">
        <v>152</v>
      </c>
      <c r="E670" s="217" t="s">
        <v>1</v>
      </c>
      <c r="F670" s="218" t="s">
        <v>802</v>
      </c>
      <c r="G670" s="216"/>
      <c r="H670" s="219">
        <v>89</v>
      </c>
      <c r="I670" s="220"/>
      <c r="J670" s="216"/>
      <c r="K670" s="216"/>
      <c r="L670" s="221"/>
      <c r="M670" s="222"/>
      <c r="N670" s="223"/>
      <c r="O670" s="223"/>
      <c r="P670" s="223"/>
      <c r="Q670" s="223"/>
      <c r="R670" s="223"/>
      <c r="S670" s="223"/>
      <c r="T670" s="224"/>
      <c r="AT670" s="225" t="s">
        <v>152</v>
      </c>
      <c r="AU670" s="225" t="s">
        <v>87</v>
      </c>
      <c r="AV670" s="14" t="s">
        <v>87</v>
      </c>
      <c r="AW670" s="14" t="s">
        <v>34</v>
      </c>
      <c r="AX670" s="14" t="s">
        <v>77</v>
      </c>
      <c r="AY670" s="225" t="s">
        <v>141</v>
      </c>
    </row>
    <row r="671" spans="1:65" s="16" customFormat="1" ht="11.25">
      <c r="B671" s="237"/>
      <c r="C671" s="238"/>
      <c r="D671" s="200" t="s">
        <v>152</v>
      </c>
      <c r="E671" s="239" t="s">
        <v>1</v>
      </c>
      <c r="F671" s="240" t="s">
        <v>174</v>
      </c>
      <c r="G671" s="238"/>
      <c r="H671" s="241">
        <v>89</v>
      </c>
      <c r="I671" s="242"/>
      <c r="J671" s="238"/>
      <c r="K671" s="238"/>
      <c r="L671" s="243"/>
      <c r="M671" s="244"/>
      <c r="N671" s="245"/>
      <c r="O671" s="245"/>
      <c r="P671" s="245"/>
      <c r="Q671" s="245"/>
      <c r="R671" s="245"/>
      <c r="S671" s="245"/>
      <c r="T671" s="246"/>
      <c r="AT671" s="247" t="s">
        <v>152</v>
      </c>
      <c r="AU671" s="247" t="s">
        <v>87</v>
      </c>
      <c r="AV671" s="16" t="s">
        <v>148</v>
      </c>
      <c r="AW671" s="16" t="s">
        <v>34</v>
      </c>
      <c r="AX671" s="16" t="s">
        <v>85</v>
      </c>
      <c r="AY671" s="247" t="s">
        <v>141</v>
      </c>
    </row>
    <row r="672" spans="1:65" s="2" customFormat="1" ht="16.5" customHeight="1">
      <c r="A672" s="35"/>
      <c r="B672" s="36"/>
      <c r="C672" s="187" t="s">
        <v>797</v>
      </c>
      <c r="D672" s="187" t="s">
        <v>143</v>
      </c>
      <c r="E672" s="188" t="s">
        <v>1194</v>
      </c>
      <c r="F672" s="189" t="s">
        <v>1195</v>
      </c>
      <c r="G672" s="190" t="s">
        <v>336</v>
      </c>
      <c r="H672" s="191">
        <v>90</v>
      </c>
      <c r="I672" s="192"/>
      <c r="J672" s="193">
        <f>ROUND(I672*H672,2)</f>
        <v>0</v>
      </c>
      <c r="K672" s="189" t="s">
        <v>147</v>
      </c>
      <c r="L672" s="40"/>
      <c r="M672" s="194" t="s">
        <v>1</v>
      </c>
      <c r="N672" s="195" t="s">
        <v>42</v>
      </c>
      <c r="O672" s="72"/>
      <c r="P672" s="196">
        <f>O672*H672</f>
        <v>0</v>
      </c>
      <c r="Q672" s="196">
        <v>0</v>
      </c>
      <c r="R672" s="196">
        <f>Q672*H672</f>
        <v>0</v>
      </c>
      <c r="S672" s="196">
        <v>2.5999999999999999E-3</v>
      </c>
      <c r="T672" s="197">
        <f>S672*H672</f>
        <v>0.23399999999999999</v>
      </c>
      <c r="U672" s="35"/>
      <c r="V672" s="35"/>
      <c r="W672" s="35"/>
      <c r="X672" s="35"/>
      <c r="Y672" s="35"/>
      <c r="Z672" s="35"/>
      <c r="AA672" s="35"/>
      <c r="AB672" s="35"/>
      <c r="AC672" s="35"/>
      <c r="AD672" s="35"/>
      <c r="AE672" s="35"/>
      <c r="AR672" s="198" t="s">
        <v>270</v>
      </c>
      <c r="AT672" s="198" t="s">
        <v>143</v>
      </c>
      <c r="AU672" s="198" t="s">
        <v>87</v>
      </c>
      <c r="AY672" s="18" t="s">
        <v>141</v>
      </c>
      <c r="BE672" s="199">
        <f>IF(N672="základní",J672,0)</f>
        <v>0</v>
      </c>
      <c r="BF672" s="199">
        <f>IF(N672="snížená",J672,0)</f>
        <v>0</v>
      </c>
      <c r="BG672" s="199">
        <f>IF(N672="zákl. přenesená",J672,0)</f>
        <v>0</v>
      </c>
      <c r="BH672" s="199">
        <f>IF(N672="sníž. přenesená",J672,0)</f>
        <v>0</v>
      </c>
      <c r="BI672" s="199">
        <f>IF(N672="nulová",J672,0)</f>
        <v>0</v>
      </c>
      <c r="BJ672" s="18" t="s">
        <v>85</v>
      </c>
      <c r="BK672" s="199">
        <f>ROUND(I672*H672,2)</f>
        <v>0</v>
      </c>
      <c r="BL672" s="18" t="s">
        <v>270</v>
      </c>
      <c r="BM672" s="198" t="s">
        <v>1196</v>
      </c>
    </row>
    <row r="673" spans="1:65" s="2" customFormat="1" ht="11.25">
      <c r="A673" s="35"/>
      <c r="B673" s="36"/>
      <c r="C673" s="37"/>
      <c r="D673" s="200" t="s">
        <v>150</v>
      </c>
      <c r="E673" s="37"/>
      <c r="F673" s="201" t="s">
        <v>1197</v>
      </c>
      <c r="G673" s="37"/>
      <c r="H673" s="37"/>
      <c r="I673" s="202"/>
      <c r="J673" s="37"/>
      <c r="K673" s="37"/>
      <c r="L673" s="40"/>
      <c r="M673" s="203"/>
      <c r="N673" s="204"/>
      <c r="O673" s="72"/>
      <c r="P673" s="72"/>
      <c r="Q673" s="72"/>
      <c r="R673" s="72"/>
      <c r="S673" s="72"/>
      <c r="T673" s="73"/>
      <c r="U673" s="35"/>
      <c r="V673" s="35"/>
      <c r="W673" s="35"/>
      <c r="X673" s="35"/>
      <c r="Y673" s="35"/>
      <c r="Z673" s="35"/>
      <c r="AA673" s="35"/>
      <c r="AB673" s="35"/>
      <c r="AC673" s="35"/>
      <c r="AD673" s="35"/>
      <c r="AE673" s="35"/>
      <c r="AT673" s="18" t="s">
        <v>150</v>
      </c>
      <c r="AU673" s="18" t="s">
        <v>87</v>
      </c>
    </row>
    <row r="674" spans="1:65" s="13" customFormat="1" ht="11.25">
      <c r="B674" s="205"/>
      <c r="C674" s="206"/>
      <c r="D674" s="200" t="s">
        <v>152</v>
      </c>
      <c r="E674" s="207" t="s">
        <v>1</v>
      </c>
      <c r="F674" s="208" t="s">
        <v>990</v>
      </c>
      <c r="G674" s="206"/>
      <c r="H674" s="207" t="s">
        <v>1</v>
      </c>
      <c r="I674" s="209"/>
      <c r="J674" s="206"/>
      <c r="K674" s="206"/>
      <c r="L674" s="210"/>
      <c r="M674" s="211"/>
      <c r="N674" s="212"/>
      <c r="O674" s="212"/>
      <c r="P674" s="212"/>
      <c r="Q674" s="212"/>
      <c r="R674" s="212"/>
      <c r="S674" s="212"/>
      <c r="T674" s="213"/>
      <c r="AT674" s="214" t="s">
        <v>152</v>
      </c>
      <c r="AU674" s="214" t="s">
        <v>87</v>
      </c>
      <c r="AV674" s="13" t="s">
        <v>85</v>
      </c>
      <c r="AW674" s="13" t="s">
        <v>34</v>
      </c>
      <c r="AX674" s="13" t="s">
        <v>77</v>
      </c>
      <c r="AY674" s="214" t="s">
        <v>141</v>
      </c>
    </row>
    <row r="675" spans="1:65" s="14" customFormat="1" ht="11.25">
      <c r="B675" s="215"/>
      <c r="C675" s="216"/>
      <c r="D675" s="200" t="s">
        <v>152</v>
      </c>
      <c r="E675" s="217" t="s">
        <v>1</v>
      </c>
      <c r="F675" s="218" t="s">
        <v>807</v>
      </c>
      <c r="G675" s="216"/>
      <c r="H675" s="219">
        <v>90</v>
      </c>
      <c r="I675" s="220"/>
      <c r="J675" s="216"/>
      <c r="K675" s="216"/>
      <c r="L675" s="221"/>
      <c r="M675" s="222"/>
      <c r="N675" s="223"/>
      <c r="O675" s="223"/>
      <c r="P675" s="223"/>
      <c r="Q675" s="223"/>
      <c r="R675" s="223"/>
      <c r="S675" s="223"/>
      <c r="T675" s="224"/>
      <c r="AT675" s="225" t="s">
        <v>152</v>
      </c>
      <c r="AU675" s="225" t="s">
        <v>87</v>
      </c>
      <c r="AV675" s="14" t="s">
        <v>87</v>
      </c>
      <c r="AW675" s="14" t="s">
        <v>34</v>
      </c>
      <c r="AX675" s="14" t="s">
        <v>77</v>
      </c>
      <c r="AY675" s="225" t="s">
        <v>141</v>
      </c>
    </row>
    <row r="676" spans="1:65" s="16" customFormat="1" ht="11.25">
      <c r="B676" s="237"/>
      <c r="C676" s="238"/>
      <c r="D676" s="200" t="s">
        <v>152</v>
      </c>
      <c r="E676" s="239" t="s">
        <v>1</v>
      </c>
      <c r="F676" s="240" t="s">
        <v>174</v>
      </c>
      <c r="G676" s="238"/>
      <c r="H676" s="241">
        <v>90</v>
      </c>
      <c r="I676" s="242"/>
      <c r="J676" s="238"/>
      <c r="K676" s="238"/>
      <c r="L676" s="243"/>
      <c r="M676" s="244"/>
      <c r="N676" s="245"/>
      <c r="O676" s="245"/>
      <c r="P676" s="245"/>
      <c r="Q676" s="245"/>
      <c r="R676" s="245"/>
      <c r="S676" s="245"/>
      <c r="T676" s="246"/>
      <c r="AT676" s="247" t="s">
        <v>152</v>
      </c>
      <c r="AU676" s="247" t="s">
        <v>87</v>
      </c>
      <c r="AV676" s="16" t="s">
        <v>148</v>
      </c>
      <c r="AW676" s="16" t="s">
        <v>34</v>
      </c>
      <c r="AX676" s="16" t="s">
        <v>85</v>
      </c>
      <c r="AY676" s="247" t="s">
        <v>141</v>
      </c>
    </row>
    <row r="677" spans="1:65" s="2" customFormat="1" ht="16.5" customHeight="1">
      <c r="A677" s="35"/>
      <c r="B677" s="36"/>
      <c r="C677" s="187" t="s">
        <v>802</v>
      </c>
      <c r="D677" s="187" t="s">
        <v>143</v>
      </c>
      <c r="E677" s="188" t="s">
        <v>1198</v>
      </c>
      <c r="F677" s="189" t="s">
        <v>1199</v>
      </c>
      <c r="G677" s="190" t="s">
        <v>336</v>
      </c>
      <c r="H677" s="191">
        <v>28</v>
      </c>
      <c r="I677" s="192"/>
      <c r="J677" s="193">
        <f>ROUND(I677*H677,2)</f>
        <v>0</v>
      </c>
      <c r="K677" s="189" t="s">
        <v>147</v>
      </c>
      <c r="L677" s="40"/>
      <c r="M677" s="194" t="s">
        <v>1</v>
      </c>
      <c r="N677" s="195" t="s">
        <v>42</v>
      </c>
      <c r="O677" s="72"/>
      <c r="P677" s="196">
        <f>O677*H677</f>
        <v>0</v>
      </c>
      <c r="Q677" s="196">
        <v>0</v>
      </c>
      <c r="R677" s="196">
        <f>Q677*H677</f>
        <v>0</v>
      </c>
      <c r="S677" s="196">
        <v>3.9399999999999999E-3</v>
      </c>
      <c r="T677" s="197">
        <f>S677*H677</f>
        <v>0.11032</v>
      </c>
      <c r="U677" s="35"/>
      <c r="V677" s="35"/>
      <c r="W677" s="35"/>
      <c r="X677" s="35"/>
      <c r="Y677" s="35"/>
      <c r="Z677" s="35"/>
      <c r="AA677" s="35"/>
      <c r="AB677" s="35"/>
      <c r="AC677" s="35"/>
      <c r="AD677" s="35"/>
      <c r="AE677" s="35"/>
      <c r="AR677" s="198" t="s">
        <v>270</v>
      </c>
      <c r="AT677" s="198" t="s">
        <v>143</v>
      </c>
      <c r="AU677" s="198" t="s">
        <v>87</v>
      </c>
      <c r="AY677" s="18" t="s">
        <v>141</v>
      </c>
      <c r="BE677" s="199">
        <f>IF(N677="základní",J677,0)</f>
        <v>0</v>
      </c>
      <c r="BF677" s="199">
        <f>IF(N677="snížená",J677,0)</f>
        <v>0</v>
      </c>
      <c r="BG677" s="199">
        <f>IF(N677="zákl. přenesená",J677,0)</f>
        <v>0</v>
      </c>
      <c r="BH677" s="199">
        <f>IF(N677="sníž. přenesená",J677,0)</f>
        <v>0</v>
      </c>
      <c r="BI677" s="199">
        <f>IF(N677="nulová",J677,0)</f>
        <v>0</v>
      </c>
      <c r="BJ677" s="18" t="s">
        <v>85</v>
      </c>
      <c r="BK677" s="199">
        <f>ROUND(I677*H677,2)</f>
        <v>0</v>
      </c>
      <c r="BL677" s="18" t="s">
        <v>270</v>
      </c>
      <c r="BM677" s="198" t="s">
        <v>1200</v>
      </c>
    </row>
    <row r="678" spans="1:65" s="2" customFormat="1" ht="11.25">
      <c r="A678" s="35"/>
      <c r="B678" s="36"/>
      <c r="C678" s="37"/>
      <c r="D678" s="200" t="s">
        <v>150</v>
      </c>
      <c r="E678" s="37"/>
      <c r="F678" s="201" t="s">
        <v>1201</v>
      </c>
      <c r="G678" s="37"/>
      <c r="H678" s="37"/>
      <c r="I678" s="202"/>
      <c r="J678" s="37"/>
      <c r="K678" s="37"/>
      <c r="L678" s="40"/>
      <c r="M678" s="203"/>
      <c r="N678" s="204"/>
      <c r="O678" s="72"/>
      <c r="P678" s="72"/>
      <c r="Q678" s="72"/>
      <c r="R678" s="72"/>
      <c r="S678" s="72"/>
      <c r="T678" s="73"/>
      <c r="U678" s="35"/>
      <c r="V678" s="35"/>
      <c r="W678" s="35"/>
      <c r="X678" s="35"/>
      <c r="Y678" s="35"/>
      <c r="Z678" s="35"/>
      <c r="AA678" s="35"/>
      <c r="AB678" s="35"/>
      <c r="AC678" s="35"/>
      <c r="AD678" s="35"/>
      <c r="AE678" s="35"/>
      <c r="AT678" s="18" t="s">
        <v>150</v>
      </c>
      <c r="AU678" s="18" t="s">
        <v>87</v>
      </c>
    </row>
    <row r="679" spans="1:65" s="13" customFormat="1" ht="11.25">
      <c r="B679" s="205"/>
      <c r="C679" s="206"/>
      <c r="D679" s="200" t="s">
        <v>152</v>
      </c>
      <c r="E679" s="207" t="s">
        <v>1</v>
      </c>
      <c r="F679" s="208" t="s">
        <v>990</v>
      </c>
      <c r="G679" s="206"/>
      <c r="H679" s="207" t="s">
        <v>1</v>
      </c>
      <c r="I679" s="209"/>
      <c r="J679" s="206"/>
      <c r="K679" s="206"/>
      <c r="L679" s="210"/>
      <c r="M679" s="211"/>
      <c r="N679" s="212"/>
      <c r="O679" s="212"/>
      <c r="P679" s="212"/>
      <c r="Q679" s="212"/>
      <c r="R679" s="212"/>
      <c r="S679" s="212"/>
      <c r="T679" s="213"/>
      <c r="AT679" s="214" t="s">
        <v>152</v>
      </c>
      <c r="AU679" s="214" t="s">
        <v>87</v>
      </c>
      <c r="AV679" s="13" t="s">
        <v>85</v>
      </c>
      <c r="AW679" s="13" t="s">
        <v>34</v>
      </c>
      <c r="AX679" s="13" t="s">
        <v>77</v>
      </c>
      <c r="AY679" s="214" t="s">
        <v>141</v>
      </c>
    </row>
    <row r="680" spans="1:65" s="14" customFormat="1" ht="11.25">
      <c r="B680" s="215"/>
      <c r="C680" s="216"/>
      <c r="D680" s="200" t="s">
        <v>152</v>
      </c>
      <c r="E680" s="217" t="s">
        <v>1</v>
      </c>
      <c r="F680" s="218" t="s">
        <v>340</v>
      </c>
      <c r="G680" s="216"/>
      <c r="H680" s="219">
        <v>28</v>
      </c>
      <c r="I680" s="220"/>
      <c r="J680" s="216"/>
      <c r="K680" s="216"/>
      <c r="L680" s="221"/>
      <c r="M680" s="222"/>
      <c r="N680" s="223"/>
      <c r="O680" s="223"/>
      <c r="P680" s="223"/>
      <c r="Q680" s="223"/>
      <c r="R680" s="223"/>
      <c r="S680" s="223"/>
      <c r="T680" s="224"/>
      <c r="AT680" s="225" t="s">
        <v>152</v>
      </c>
      <c r="AU680" s="225" t="s">
        <v>87</v>
      </c>
      <c r="AV680" s="14" t="s">
        <v>87</v>
      </c>
      <c r="AW680" s="14" t="s">
        <v>34</v>
      </c>
      <c r="AX680" s="14" t="s">
        <v>77</v>
      </c>
      <c r="AY680" s="225" t="s">
        <v>141</v>
      </c>
    </row>
    <row r="681" spans="1:65" s="16" customFormat="1" ht="11.25">
      <c r="B681" s="237"/>
      <c r="C681" s="238"/>
      <c r="D681" s="200" t="s">
        <v>152</v>
      </c>
      <c r="E681" s="239" t="s">
        <v>1</v>
      </c>
      <c r="F681" s="240" t="s">
        <v>174</v>
      </c>
      <c r="G681" s="238"/>
      <c r="H681" s="241">
        <v>28</v>
      </c>
      <c r="I681" s="242"/>
      <c r="J681" s="238"/>
      <c r="K681" s="238"/>
      <c r="L681" s="243"/>
      <c r="M681" s="244"/>
      <c r="N681" s="245"/>
      <c r="O681" s="245"/>
      <c r="P681" s="245"/>
      <c r="Q681" s="245"/>
      <c r="R681" s="245"/>
      <c r="S681" s="245"/>
      <c r="T681" s="246"/>
      <c r="AT681" s="247" t="s">
        <v>152</v>
      </c>
      <c r="AU681" s="247" t="s">
        <v>87</v>
      </c>
      <c r="AV681" s="16" t="s">
        <v>148</v>
      </c>
      <c r="AW681" s="16" t="s">
        <v>34</v>
      </c>
      <c r="AX681" s="16" t="s">
        <v>85</v>
      </c>
      <c r="AY681" s="247" t="s">
        <v>141</v>
      </c>
    </row>
    <row r="682" spans="1:65" s="2" customFormat="1" ht="24.2" customHeight="1">
      <c r="A682" s="35"/>
      <c r="B682" s="36"/>
      <c r="C682" s="187" t="s">
        <v>807</v>
      </c>
      <c r="D682" s="187" t="s">
        <v>143</v>
      </c>
      <c r="E682" s="188" t="s">
        <v>722</v>
      </c>
      <c r="F682" s="189" t="s">
        <v>1202</v>
      </c>
      <c r="G682" s="190" t="s">
        <v>724</v>
      </c>
      <c r="H682" s="258"/>
      <c r="I682" s="192"/>
      <c r="J682" s="193">
        <f>ROUND(I682*H682,2)</f>
        <v>0</v>
      </c>
      <c r="K682" s="189" t="s">
        <v>147</v>
      </c>
      <c r="L682" s="40"/>
      <c r="M682" s="194" t="s">
        <v>1</v>
      </c>
      <c r="N682" s="195" t="s">
        <v>42</v>
      </c>
      <c r="O682" s="72"/>
      <c r="P682" s="196">
        <f>O682*H682</f>
        <v>0</v>
      </c>
      <c r="Q682" s="196">
        <v>0</v>
      </c>
      <c r="R682" s="196">
        <f>Q682*H682</f>
        <v>0</v>
      </c>
      <c r="S682" s="196">
        <v>0</v>
      </c>
      <c r="T682" s="197">
        <f>S682*H682</f>
        <v>0</v>
      </c>
      <c r="U682" s="35"/>
      <c r="V682" s="35"/>
      <c r="W682" s="35"/>
      <c r="X682" s="35"/>
      <c r="Y682" s="35"/>
      <c r="Z682" s="35"/>
      <c r="AA682" s="35"/>
      <c r="AB682" s="35"/>
      <c r="AC682" s="35"/>
      <c r="AD682" s="35"/>
      <c r="AE682" s="35"/>
      <c r="AR682" s="198" t="s">
        <v>270</v>
      </c>
      <c r="AT682" s="198" t="s">
        <v>143</v>
      </c>
      <c r="AU682" s="198" t="s">
        <v>87</v>
      </c>
      <c r="AY682" s="18" t="s">
        <v>141</v>
      </c>
      <c r="BE682" s="199">
        <f>IF(N682="základní",J682,0)</f>
        <v>0</v>
      </c>
      <c r="BF682" s="199">
        <f>IF(N682="snížená",J682,0)</f>
        <v>0</v>
      </c>
      <c r="BG682" s="199">
        <f>IF(N682="zákl. přenesená",J682,0)</f>
        <v>0</v>
      </c>
      <c r="BH682" s="199">
        <f>IF(N682="sníž. přenesená",J682,0)</f>
        <v>0</v>
      </c>
      <c r="BI682" s="199">
        <f>IF(N682="nulová",J682,0)</f>
        <v>0</v>
      </c>
      <c r="BJ682" s="18" t="s">
        <v>85</v>
      </c>
      <c r="BK682" s="199">
        <f>ROUND(I682*H682,2)</f>
        <v>0</v>
      </c>
      <c r="BL682" s="18" t="s">
        <v>270</v>
      </c>
      <c r="BM682" s="198" t="s">
        <v>1203</v>
      </c>
    </row>
    <row r="683" spans="1:65" s="2" customFormat="1" ht="29.25">
      <c r="A683" s="35"/>
      <c r="B683" s="36"/>
      <c r="C683" s="37"/>
      <c r="D683" s="200" t="s">
        <v>150</v>
      </c>
      <c r="E683" s="37"/>
      <c r="F683" s="201" t="s">
        <v>723</v>
      </c>
      <c r="G683" s="37"/>
      <c r="H683" s="37"/>
      <c r="I683" s="202"/>
      <c r="J683" s="37"/>
      <c r="K683" s="37"/>
      <c r="L683" s="40"/>
      <c r="M683" s="203"/>
      <c r="N683" s="204"/>
      <c r="O683" s="72"/>
      <c r="P683" s="72"/>
      <c r="Q683" s="72"/>
      <c r="R683" s="72"/>
      <c r="S683" s="72"/>
      <c r="T683" s="73"/>
      <c r="U683" s="35"/>
      <c r="V683" s="35"/>
      <c r="W683" s="35"/>
      <c r="X683" s="35"/>
      <c r="Y683" s="35"/>
      <c r="Z683" s="35"/>
      <c r="AA683" s="35"/>
      <c r="AB683" s="35"/>
      <c r="AC683" s="35"/>
      <c r="AD683" s="35"/>
      <c r="AE683" s="35"/>
      <c r="AT683" s="18" t="s">
        <v>150</v>
      </c>
      <c r="AU683" s="18" t="s">
        <v>87</v>
      </c>
    </row>
    <row r="684" spans="1:65" s="12" customFormat="1" ht="22.9" customHeight="1">
      <c r="B684" s="171"/>
      <c r="C684" s="172"/>
      <c r="D684" s="173" t="s">
        <v>76</v>
      </c>
      <c r="E684" s="185" t="s">
        <v>751</v>
      </c>
      <c r="F684" s="185" t="s">
        <v>752</v>
      </c>
      <c r="G684" s="172"/>
      <c r="H684" s="172"/>
      <c r="I684" s="175"/>
      <c r="J684" s="186">
        <f>BK684</f>
        <v>0</v>
      </c>
      <c r="K684" s="172"/>
      <c r="L684" s="177"/>
      <c r="M684" s="178"/>
      <c r="N684" s="179"/>
      <c r="O684" s="179"/>
      <c r="P684" s="180">
        <f>SUM(P685:P711)</f>
        <v>0</v>
      </c>
      <c r="Q684" s="179"/>
      <c r="R684" s="180">
        <f>SUM(R685:R711)</f>
        <v>0</v>
      </c>
      <c r="S684" s="179"/>
      <c r="T684" s="181">
        <f>SUM(T685:T711)</f>
        <v>0.21</v>
      </c>
      <c r="AR684" s="182" t="s">
        <v>87</v>
      </c>
      <c r="AT684" s="183" t="s">
        <v>76</v>
      </c>
      <c r="AU684" s="183" t="s">
        <v>85</v>
      </c>
      <c r="AY684" s="182" t="s">
        <v>141</v>
      </c>
      <c r="BK684" s="184">
        <f>SUM(BK685:BK711)</f>
        <v>0</v>
      </c>
    </row>
    <row r="685" spans="1:65" s="2" customFormat="1" ht="21.75" customHeight="1">
      <c r="A685" s="35"/>
      <c r="B685" s="36"/>
      <c r="C685" s="187" t="s">
        <v>812</v>
      </c>
      <c r="D685" s="187" t="s">
        <v>143</v>
      </c>
      <c r="E685" s="188" t="s">
        <v>1204</v>
      </c>
      <c r="F685" s="189" t="s">
        <v>1205</v>
      </c>
      <c r="G685" s="190" t="s">
        <v>540</v>
      </c>
      <c r="H685" s="191">
        <v>1</v>
      </c>
      <c r="I685" s="192"/>
      <c r="J685" s="193">
        <f>ROUND(I685*H685,2)</f>
        <v>0</v>
      </c>
      <c r="K685" s="189" t="s">
        <v>222</v>
      </c>
      <c r="L685" s="40"/>
      <c r="M685" s="194" t="s">
        <v>1</v>
      </c>
      <c r="N685" s="195" t="s">
        <v>42</v>
      </c>
      <c r="O685" s="72"/>
      <c r="P685" s="196">
        <f>O685*H685</f>
        <v>0</v>
      </c>
      <c r="Q685" s="196">
        <v>0</v>
      </c>
      <c r="R685" s="196">
        <f>Q685*H685</f>
        <v>0</v>
      </c>
      <c r="S685" s="196">
        <v>0</v>
      </c>
      <c r="T685" s="197">
        <f>S685*H685</f>
        <v>0</v>
      </c>
      <c r="U685" s="35"/>
      <c r="V685" s="35"/>
      <c r="W685" s="35"/>
      <c r="X685" s="35"/>
      <c r="Y685" s="35"/>
      <c r="Z685" s="35"/>
      <c r="AA685" s="35"/>
      <c r="AB685" s="35"/>
      <c r="AC685" s="35"/>
      <c r="AD685" s="35"/>
      <c r="AE685" s="35"/>
      <c r="AR685" s="198" t="s">
        <v>270</v>
      </c>
      <c r="AT685" s="198" t="s">
        <v>143</v>
      </c>
      <c r="AU685" s="198" t="s">
        <v>87</v>
      </c>
      <c r="AY685" s="18" t="s">
        <v>141</v>
      </c>
      <c r="BE685" s="199">
        <f>IF(N685="základní",J685,0)</f>
        <v>0</v>
      </c>
      <c r="BF685" s="199">
        <f>IF(N685="snížená",J685,0)</f>
        <v>0</v>
      </c>
      <c r="BG685" s="199">
        <f>IF(N685="zákl. přenesená",J685,0)</f>
        <v>0</v>
      </c>
      <c r="BH685" s="199">
        <f>IF(N685="sníž. přenesená",J685,0)</f>
        <v>0</v>
      </c>
      <c r="BI685" s="199">
        <f>IF(N685="nulová",J685,0)</f>
        <v>0</v>
      </c>
      <c r="BJ685" s="18" t="s">
        <v>85</v>
      </c>
      <c r="BK685" s="199">
        <f>ROUND(I685*H685,2)</f>
        <v>0</v>
      </c>
      <c r="BL685" s="18" t="s">
        <v>270</v>
      </c>
      <c r="BM685" s="198" t="s">
        <v>1206</v>
      </c>
    </row>
    <row r="686" spans="1:65" s="2" customFormat="1" ht="11.25">
      <c r="A686" s="35"/>
      <c r="B686" s="36"/>
      <c r="C686" s="37"/>
      <c r="D686" s="200" t="s">
        <v>150</v>
      </c>
      <c r="E686" s="37"/>
      <c r="F686" s="201" t="s">
        <v>1205</v>
      </c>
      <c r="G686" s="37"/>
      <c r="H686" s="37"/>
      <c r="I686" s="202"/>
      <c r="J686" s="37"/>
      <c r="K686" s="37"/>
      <c r="L686" s="40"/>
      <c r="M686" s="203"/>
      <c r="N686" s="204"/>
      <c r="O686" s="72"/>
      <c r="P686" s="72"/>
      <c r="Q686" s="72"/>
      <c r="R686" s="72"/>
      <c r="S686" s="72"/>
      <c r="T686" s="73"/>
      <c r="U686" s="35"/>
      <c r="V686" s="35"/>
      <c r="W686" s="35"/>
      <c r="X686" s="35"/>
      <c r="Y686" s="35"/>
      <c r="Z686" s="35"/>
      <c r="AA686" s="35"/>
      <c r="AB686" s="35"/>
      <c r="AC686" s="35"/>
      <c r="AD686" s="35"/>
      <c r="AE686" s="35"/>
      <c r="AT686" s="18" t="s">
        <v>150</v>
      </c>
      <c r="AU686" s="18" t="s">
        <v>87</v>
      </c>
    </row>
    <row r="687" spans="1:65" s="13" customFormat="1" ht="11.25">
      <c r="B687" s="205"/>
      <c r="C687" s="206"/>
      <c r="D687" s="200" t="s">
        <v>152</v>
      </c>
      <c r="E687" s="207" t="s">
        <v>1</v>
      </c>
      <c r="F687" s="208" t="s">
        <v>990</v>
      </c>
      <c r="G687" s="206"/>
      <c r="H687" s="207" t="s">
        <v>1</v>
      </c>
      <c r="I687" s="209"/>
      <c r="J687" s="206"/>
      <c r="K687" s="206"/>
      <c r="L687" s="210"/>
      <c r="M687" s="211"/>
      <c r="N687" s="212"/>
      <c r="O687" s="212"/>
      <c r="P687" s="212"/>
      <c r="Q687" s="212"/>
      <c r="R687" s="212"/>
      <c r="S687" s="212"/>
      <c r="T687" s="213"/>
      <c r="AT687" s="214" t="s">
        <v>152</v>
      </c>
      <c r="AU687" s="214" t="s">
        <v>87</v>
      </c>
      <c r="AV687" s="13" t="s">
        <v>85</v>
      </c>
      <c r="AW687" s="13" t="s">
        <v>34</v>
      </c>
      <c r="AX687" s="13" t="s">
        <v>77</v>
      </c>
      <c r="AY687" s="214" t="s">
        <v>141</v>
      </c>
    </row>
    <row r="688" spans="1:65" s="14" customFormat="1" ht="11.25">
      <c r="B688" s="215"/>
      <c r="C688" s="216"/>
      <c r="D688" s="200" t="s">
        <v>152</v>
      </c>
      <c r="E688" s="217" t="s">
        <v>1</v>
      </c>
      <c r="F688" s="218" t="s">
        <v>85</v>
      </c>
      <c r="G688" s="216"/>
      <c r="H688" s="219">
        <v>1</v>
      </c>
      <c r="I688" s="220"/>
      <c r="J688" s="216"/>
      <c r="K688" s="216"/>
      <c r="L688" s="221"/>
      <c r="M688" s="222"/>
      <c r="N688" s="223"/>
      <c r="O688" s="223"/>
      <c r="P688" s="223"/>
      <c r="Q688" s="223"/>
      <c r="R688" s="223"/>
      <c r="S688" s="223"/>
      <c r="T688" s="224"/>
      <c r="AT688" s="225" t="s">
        <v>152</v>
      </c>
      <c r="AU688" s="225" t="s">
        <v>87</v>
      </c>
      <c r="AV688" s="14" t="s">
        <v>87</v>
      </c>
      <c r="AW688" s="14" t="s">
        <v>34</v>
      </c>
      <c r="AX688" s="14" t="s">
        <v>77</v>
      </c>
      <c r="AY688" s="225" t="s">
        <v>141</v>
      </c>
    </row>
    <row r="689" spans="1:65" s="16" customFormat="1" ht="11.25">
      <c r="B689" s="237"/>
      <c r="C689" s="238"/>
      <c r="D689" s="200" t="s">
        <v>152</v>
      </c>
      <c r="E689" s="239" t="s">
        <v>1</v>
      </c>
      <c r="F689" s="240" t="s">
        <v>174</v>
      </c>
      <c r="G689" s="238"/>
      <c r="H689" s="241">
        <v>1</v>
      </c>
      <c r="I689" s="242"/>
      <c r="J689" s="238"/>
      <c r="K689" s="238"/>
      <c r="L689" s="243"/>
      <c r="M689" s="244"/>
      <c r="N689" s="245"/>
      <c r="O689" s="245"/>
      <c r="P689" s="245"/>
      <c r="Q689" s="245"/>
      <c r="R689" s="245"/>
      <c r="S689" s="245"/>
      <c r="T689" s="246"/>
      <c r="AT689" s="247" t="s">
        <v>152</v>
      </c>
      <c r="AU689" s="247" t="s">
        <v>87</v>
      </c>
      <c r="AV689" s="16" t="s">
        <v>148</v>
      </c>
      <c r="AW689" s="16" t="s">
        <v>34</v>
      </c>
      <c r="AX689" s="16" t="s">
        <v>85</v>
      </c>
      <c r="AY689" s="247" t="s">
        <v>141</v>
      </c>
    </row>
    <row r="690" spans="1:65" s="2" customFormat="1" ht="24.2" customHeight="1">
      <c r="A690" s="35"/>
      <c r="B690" s="36"/>
      <c r="C690" s="187" t="s">
        <v>817</v>
      </c>
      <c r="D690" s="187" t="s">
        <v>143</v>
      </c>
      <c r="E690" s="188" t="s">
        <v>1207</v>
      </c>
      <c r="F690" s="189" t="s">
        <v>1208</v>
      </c>
      <c r="G690" s="190" t="s">
        <v>540</v>
      </c>
      <c r="H690" s="191">
        <v>1</v>
      </c>
      <c r="I690" s="192"/>
      <c r="J690" s="193">
        <f>ROUND(I690*H690,2)</f>
        <v>0</v>
      </c>
      <c r="K690" s="189" t="s">
        <v>222</v>
      </c>
      <c r="L690" s="40"/>
      <c r="M690" s="194" t="s">
        <v>1</v>
      </c>
      <c r="N690" s="195" t="s">
        <v>42</v>
      </c>
      <c r="O690" s="72"/>
      <c r="P690" s="196">
        <f>O690*H690</f>
        <v>0</v>
      </c>
      <c r="Q690" s="196">
        <v>0</v>
      </c>
      <c r="R690" s="196">
        <f>Q690*H690</f>
        <v>0</v>
      </c>
      <c r="S690" s="196">
        <v>0</v>
      </c>
      <c r="T690" s="197">
        <f>S690*H690</f>
        <v>0</v>
      </c>
      <c r="U690" s="35"/>
      <c r="V690" s="35"/>
      <c r="W690" s="35"/>
      <c r="X690" s="35"/>
      <c r="Y690" s="35"/>
      <c r="Z690" s="35"/>
      <c r="AA690" s="35"/>
      <c r="AB690" s="35"/>
      <c r="AC690" s="35"/>
      <c r="AD690" s="35"/>
      <c r="AE690" s="35"/>
      <c r="AR690" s="198" t="s">
        <v>270</v>
      </c>
      <c r="AT690" s="198" t="s">
        <v>143</v>
      </c>
      <c r="AU690" s="198" t="s">
        <v>87</v>
      </c>
      <c r="AY690" s="18" t="s">
        <v>141</v>
      </c>
      <c r="BE690" s="199">
        <f>IF(N690="základní",J690,0)</f>
        <v>0</v>
      </c>
      <c r="BF690" s="199">
        <f>IF(N690="snížená",J690,0)</f>
        <v>0</v>
      </c>
      <c r="BG690" s="199">
        <f>IF(N690="zákl. přenesená",J690,0)</f>
        <v>0</v>
      </c>
      <c r="BH690" s="199">
        <f>IF(N690="sníž. přenesená",J690,0)</f>
        <v>0</v>
      </c>
      <c r="BI690" s="199">
        <f>IF(N690="nulová",J690,0)</f>
        <v>0</v>
      </c>
      <c r="BJ690" s="18" t="s">
        <v>85</v>
      </c>
      <c r="BK690" s="199">
        <f>ROUND(I690*H690,2)</f>
        <v>0</v>
      </c>
      <c r="BL690" s="18" t="s">
        <v>270</v>
      </c>
      <c r="BM690" s="198" t="s">
        <v>1209</v>
      </c>
    </row>
    <row r="691" spans="1:65" s="2" customFormat="1" ht="11.25">
      <c r="A691" s="35"/>
      <c r="B691" s="36"/>
      <c r="C691" s="37"/>
      <c r="D691" s="200" t="s">
        <v>150</v>
      </c>
      <c r="E691" s="37"/>
      <c r="F691" s="201" t="s">
        <v>1208</v>
      </c>
      <c r="G691" s="37"/>
      <c r="H691" s="37"/>
      <c r="I691" s="202"/>
      <c r="J691" s="37"/>
      <c r="K691" s="37"/>
      <c r="L691" s="40"/>
      <c r="M691" s="203"/>
      <c r="N691" s="204"/>
      <c r="O691" s="72"/>
      <c r="P691" s="72"/>
      <c r="Q691" s="72"/>
      <c r="R691" s="72"/>
      <c r="S691" s="72"/>
      <c r="T691" s="73"/>
      <c r="U691" s="35"/>
      <c r="V691" s="35"/>
      <c r="W691" s="35"/>
      <c r="X691" s="35"/>
      <c r="Y691" s="35"/>
      <c r="Z691" s="35"/>
      <c r="AA691" s="35"/>
      <c r="AB691" s="35"/>
      <c r="AC691" s="35"/>
      <c r="AD691" s="35"/>
      <c r="AE691" s="35"/>
      <c r="AT691" s="18" t="s">
        <v>150</v>
      </c>
      <c r="AU691" s="18" t="s">
        <v>87</v>
      </c>
    </row>
    <row r="692" spans="1:65" s="13" customFormat="1" ht="11.25">
      <c r="B692" s="205"/>
      <c r="C692" s="206"/>
      <c r="D692" s="200" t="s">
        <v>152</v>
      </c>
      <c r="E692" s="207" t="s">
        <v>1</v>
      </c>
      <c r="F692" s="208" t="s">
        <v>990</v>
      </c>
      <c r="G692" s="206"/>
      <c r="H692" s="207" t="s">
        <v>1</v>
      </c>
      <c r="I692" s="209"/>
      <c r="J692" s="206"/>
      <c r="K692" s="206"/>
      <c r="L692" s="210"/>
      <c r="M692" s="211"/>
      <c r="N692" s="212"/>
      <c r="O692" s="212"/>
      <c r="P692" s="212"/>
      <c r="Q692" s="212"/>
      <c r="R692" s="212"/>
      <c r="S692" s="212"/>
      <c r="T692" s="213"/>
      <c r="AT692" s="214" t="s">
        <v>152</v>
      </c>
      <c r="AU692" s="214" t="s">
        <v>87</v>
      </c>
      <c r="AV692" s="13" t="s">
        <v>85</v>
      </c>
      <c r="AW692" s="13" t="s">
        <v>34</v>
      </c>
      <c r="AX692" s="13" t="s">
        <v>77</v>
      </c>
      <c r="AY692" s="214" t="s">
        <v>141</v>
      </c>
    </row>
    <row r="693" spans="1:65" s="14" customFormat="1" ht="11.25">
      <c r="B693" s="215"/>
      <c r="C693" s="216"/>
      <c r="D693" s="200" t="s">
        <v>152</v>
      </c>
      <c r="E693" s="217" t="s">
        <v>1</v>
      </c>
      <c r="F693" s="218" t="s">
        <v>85</v>
      </c>
      <c r="G693" s="216"/>
      <c r="H693" s="219">
        <v>1</v>
      </c>
      <c r="I693" s="220"/>
      <c r="J693" s="216"/>
      <c r="K693" s="216"/>
      <c r="L693" s="221"/>
      <c r="M693" s="222"/>
      <c r="N693" s="223"/>
      <c r="O693" s="223"/>
      <c r="P693" s="223"/>
      <c r="Q693" s="223"/>
      <c r="R693" s="223"/>
      <c r="S693" s="223"/>
      <c r="T693" s="224"/>
      <c r="AT693" s="225" t="s">
        <v>152</v>
      </c>
      <c r="AU693" s="225" t="s">
        <v>87</v>
      </c>
      <c r="AV693" s="14" t="s">
        <v>87</v>
      </c>
      <c r="AW693" s="14" t="s">
        <v>34</v>
      </c>
      <c r="AX693" s="14" t="s">
        <v>77</v>
      </c>
      <c r="AY693" s="225" t="s">
        <v>141</v>
      </c>
    </row>
    <row r="694" spans="1:65" s="16" customFormat="1" ht="11.25">
      <c r="B694" s="237"/>
      <c r="C694" s="238"/>
      <c r="D694" s="200" t="s">
        <v>152</v>
      </c>
      <c r="E694" s="239" t="s">
        <v>1</v>
      </c>
      <c r="F694" s="240" t="s">
        <v>174</v>
      </c>
      <c r="G694" s="238"/>
      <c r="H694" s="241">
        <v>1</v>
      </c>
      <c r="I694" s="242"/>
      <c r="J694" s="238"/>
      <c r="K694" s="238"/>
      <c r="L694" s="243"/>
      <c r="M694" s="244"/>
      <c r="N694" s="245"/>
      <c r="O694" s="245"/>
      <c r="P694" s="245"/>
      <c r="Q694" s="245"/>
      <c r="R694" s="245"/>
      <c r="S694" s="245"/>
      <c r="T694" s="246"/>
      <c r="AT694" s="247" t="s">
        <v>152</v>
      </c>
      <c r="AU694" s="247" t="s">
        <v>87</v>
      </c>
      <c r="AV694" s="16" t="s">
        <v>148</v>
      </c>
      <c r="AW694" s="16" t="s">
        <v>34</v>
      </c>
      <c r="AX694" s="16" t="s">
        <v>85</v>
      </c>
      <c r="AY694" s="247" t="s">
        <v>141</v>
      </c>
    </row>
    <row r="695" spans="1:65" s="2" customFormat="1" ht="24.2" customHeight="1">
      <c r="A695" s="35"/>
      <c r="B695" s="36"/>
      <c r="C695" s="187" t="s">
        <v>821</v>
      </c>
      <c r="D695" s="187" t="s">
        <v>143</v>
      </c>
      <c r="E695" s="188" t="s">
        <v>1210</v>
      </c>
      <c r="F695" s="189" t="s">
        <v>1211</v>
      </c>
      <c r="G695" s="190" t="s">
        <v>540</v>
      </c>
      <c r="H695" s="191">
        <v>1</v>
      </c>
      <c r="I695" s="192"/>
      <c r="J695" s="193">
        <f>ROUND(I695*H695,2)</f>
        <v>0</v>
      </c>
      <c r="K695" s="189" t="s">
        <v>222</v>
      </c>
      <c r="L695" s="40"/>
      <c r="M695" s="194" t="s">
        <v>1</v>
      </c>
      <c r="N695" s="195" t="s">
        <v>42</v>
      </c>
      <c r="O695" s="72"/>
      <c r="P695" s="196">
        <f>O695*H695</f>
        <v>0</v>
      </c>
      <c r="Q695" s="196">
        <v>0</v>
      </c>
      <c r="R695" s="196">
        <f>Q695*H695</f>
        <v>0</v>
      </c>
      <c r="S695" s="196">
        <v>0</v>
      </c>
      <c r="T695" s="197">
        <f>S695*H695</f>
        <v>0</v>
      </c>
      <c r="U695" s="35"/>
      <c r="V695" s="35"/>
      <c r="W695" s="35"/>
      <c r="X695" s="35"/>
      <c r="Y695" s="35"/>
      <c r="Z695" s="35"/>
      <c r="AA695" s="35"/>
      <c r="AB695" s="35"/>
      <c r="AC695" s="35"/>
      <c r="AD695" s="35"/>
      <c r="AE695" s="35"/>
      <c r="AR695" s="198" t="s">
        <v>270</v>
      </c>
      <c r="AT695" s="198" t="s">
        <v>143</v>
      </c>
      <c r="AU695" s="198" t="s">
        <v>87</v>
      </c>
      <c r="AY695" s="18" t="s">
        <v>141</v>
      </c>
      <c r="BE695" s="199">
        <f>IF(N695="základní",J695,0)</f>
        <v>0</v>
      </c>
      <c r="BF695" s="199">
        <f>IF(N695="snížená",J695,0)</f>
        <v>0</v>
      </c>
      <c r="BG695" s="199">
        <f>IF(N695="zákl. přenesená",J695,0)</f>
        <v>0</v>
      </c>
      <c r="BH695" s="199">
        <f>IF(N695="sníž. přenesená",J695,0)</f>
        <v>0</v>
      </c>
      <c r="BI695" s="199">
        <f>IF(N695="nulová",J695,0)</f>
        <v>0</v>
      </c>
      <c r="BJ695" s="18" t="s">
        <v>85</v>
      </c>
      <c r="BK695" s="199">
        <f>ROUND(I695*H695,2)</f>
        <v>0</v>
      </c>
      <c r="BL695" s="18" t="s">
        <v>270</v>
      </c>
      <c r="BM695" s="198" t="s">
        <v>1212</v>
      </c>
    </row>
    <row r="696" spans="1:65" s="2" customFormat="1" ht="11.25">
      <c r="A696" s="35"/>
      <c r="B696" s="36"/>
      <c r="C696" s="37"/>
      <c r="D696" s="200" t="s">
        <v>150</v>
      </c>
      <c r="E696" s="37"/>
      <c r="F696" s="201" t="s">
        <v>1211</v>
      </c>
      <c r="G696" s="37"/>
      <c r="H696" s="37"/>
      <c r="I696" s="202"/>
      <c r="J696" s="37"/>
      <c r="K696" s="37"/>
      <c r="L696" s="40"/>
      <c r="M696" s="203"/>
      <c r="N696" s="204"/>
      <c r="O696" s="72"/>
      <c r="P696" s="72"/>
      <c r="Q696" s="72"/>
      <c r="R696" s="72"/>
      <c r="S696" s="72"/>
      <c r="T696" s="73"/>
      <c r="U696" s="35"/>
      <c r="V696" s="35"/>
      <c r="W696" s="35"/>
      <c r="X696" s="35"/>
      <c r="Y696" s="35"/>
      <c r="Z696" s="35"/>
      <c r="AA696" s="35"/>
      <c r="AB696" s="35"/>
      <c r="AC696" s="35"/>
      <c r="AD696" s="35"/>
      <c r="AE696" s="35"/>
      <c r="AT696" s="18" t="s">
        <v>150</v>
      </c>
      <c r="AU696" s="18" t="s">
        <v>87</v>
      </c>
    </row>
    <row r="697" spans="1:65" s="13" customFormat="1" ht="11.25">
      <c r="B697" s="205"/>
      <c r="C697" s="206"/>
      <c r="D697" s="200" t="s">
        <v>152</v>
      </c>
      <c r="E697" s="207" t="s">
        <v>1</v>
      </c>
      <c r="F697" s="208" t="s">
        <v>990</v>
      </c>
      <c r="G697" s="206"/>
      <c r="H697" s="207" t="s">
        <v>1</v>
      </c>
      <c r="I697" s="209"/>
      <c r="J697" s="206"/>
      <c r="K697" s="206"/>
      <c r="L697" s="210"/>
      <c r="M697" s="211"/>
      <c r="N697" s="212"/>
      <c r="O697" s="212"/>
      <c r="P697" s="212"/>
      <c r="Q697" s="212"/>
      <c r="R697" s="212"/>
      <c r="S697" s="212"/>
      <c r="T697" s="213"/>
      <c r="AT697" s="214" t="s">
        <v>152</v>
      </c>
      <c r="AU697" s="214" t="s">
        <v>87</v>
      </c>
      <c r="AV697" s="13" t="s">
        <v>85</v>
      </c>
      <c r="AW697" s="13" t="s">
        <v>34</v>
      </c>
      <c r="AX697" s="13" t="s">
        <v>77</v>
      </c>
      <c r="AY697" s="214" t="s">
        <v>141</v>
      </c>
    </row>
    <row r="698" spans="1:65" s="14" customFormat="1" ht="11.25">
      <c r="B698" s="215"/>
      <c r="C698" s="216"/>
      <c r="D698" s="200" t="s">
        <v>152</v>
      </c>
      <c r="E698" s="217" t="s">
        <v>1</v>
      </c>
      <c r="F698" s="218" t="s">
        <v>85</v>
      </c>
      <c r="G698" s="216"/>
      <c r="H698" s="219">
        <v>1</v>
      </c>
      <c r="I698" s="220"/>
      <c r="J698" s="216"/>
      <c r="K698" s="216"/>
      <c r="L698" s="221"/>
      <c r="M698" s="222"/>
      <c r="N698" s="223"/>
      <c r="O698" s="223"/>
      <c r="P698" s="223"/>
      <c r="Q698" s="223"/>
      <c r="R698" s="223"/>
      <c r="S698" s="223"/>
      <c r="T698" s="224"/>
      <c r="AT698" s="225" t="s">
        <v>152</v>
      </c>
      <c r="AU698" s="225" t="s">
        <v>87</v>
      </c>
      <c r="AV698" s="14" t="s">
        <v>87</v>
      </c>
      <c r="AW698" s="14" t="s">
        <v>34</v>
      </c>
      <c r="AX698" s="14" t="s">
        <v>77</v>
      </c>
      <c r="AY698" s="225" t="s">
        <v>141</v>
      </c>
    </row>
    <row r="699" spans="1:65" s="16" customFormat="1" ht="11.25">
      <c r="B699" s="237"/>
      <c r="C699" s="238"/>
      <c r="D699" s="200" t="s">
        <v>152</v>
      </c>
      <c r="E699" s="239" t="s">
        <v>1</v>
      </c>
      <c r="F699" s="240" t="s">
        <v>174</v>
      </c>
      <c r="G699" s="238"/>
      <c r="H699" s="241">
        <v>1</v>
      </c>
      <c r="I699" s="242"/>
      <c r="J699" s="238"/>
      <c r="K699" s="238"/>
      <c r="L699" s="243"/>
      <c r="M699" s="244"/>
      <c r="N699" s="245"/>
      <c r="O699" s="245"/>
      <c r="P699" s="245"/>
      <c r="Q699" s="245"/>
      <c r="R699" s="245"/>
      <c r="S699" s="245"/>
      <c r="T699" s="246"/>
      <c r="AT699" s="247" t="s">
        <v>152</v>
      </c>
      <c r="AU699" s="247" t="s">
        <v>87</v>
      </c>
      <c r="AV699" s="16" t="s">
        <v>148</v>
      </c>
      <c r="AW699" s="16" t="s">
        <v>34</v>
      </c>
      <c r="AX699" s="16" t="s">
        <v>85</v>
      </c>
      <c r="AY699" s="247" t="s">
        <v>141</v>
      </c>
    </row>
    <row r="700" spans="1:65" s="2" customFormat="1" ht="16.5" customHeight="1">
      <c r="A700" s="35"/>
      <c r="B700" s="36"/>
      <c r="C700" s="187" t="s">
        <v>825</v>
      </c>
      <c r="D700" s="187" t="s">
        <v>143</v>
      </c>
      <c r="E700" s="188" t="s">
        <v>1213</v>
      </c>
      <c r="F700" s="189" t="s">
        <v>1214</v>
      </c>
      <c r="G700" s="190" t="s">
        <v>540</v>
      </c>
      <c r="H700" s="191">
        <v>1</v>
      </c>
      <c r="I700" s="192"/>
      <c r="J700" s="193">
        <f>ROUND(I700*H700,2)</f>
        <v>0</v>
      </c>
      <c r="K700" s="189" t="s">
        <v>222</v>
      </c>
      <c r="L700" s="40"/>
      <c r="M700" s="194" t="s">
        <v>1</v>
      </c>
      <c r="N700" s="195" t="s">
        <v>42</v>
      </c>
      <c r="O700" s="72"/>
      <c r="P700" s="196">
        <f>O700*H700</f>
        <v>0</v>
      </c>
      <c r="Q700" s="196">
        <v>0</v>
      </c>
      <c r="R700" s="196">
        <f>Q700*H700</f>
        <v>0</v>
      </c>
      <c r="S700" s="196">
        <v>0</v>
      </c>
      <c r="T700" s="197">
        <f>S700*H700</f>
        <v>0</v>
      </c>
      <c r="U700" s="35"/>
      <c r="V700" s="35"/>
      <c r="W700" s="35"/>
      <c r="X700" s="35"/>
      <c r="Y700" s="35"/>
      <c r="Z700" s="35"/>
      <c r="AA700" s="35"/>
      <c r="AB700" s="35"/>
      <c r="AC700" s="35"/>
      <c r="AD700" s="35"/>
      <c r="AE700" s="35"/>
      <c r="AR700" s="198" t="s">
        <v>270</v>
      </c>
      <c r="AT700" s="198" t="s">
        <v>143</v>
      </c>
      <c r="AU700" s="198" t="s">
        <v>87</v>
      </c>
      <c r="AY700" s="18" t="s">
        <v>141</v>
      </c>
      <c r="BE700" s="199">
        <f>IF(N700="základní",J700,0)</f>
        <v>0</v>
      </c>
      <c r="BF700" s="199">
        <f>IF(N700="snížená",J700,0)</f>
        <v>0</v>
      </c>
      <c r="BG700" s="199">
        <f>IF(N700="zákl. přenesená",J700,0)</f>
        <v>0</v>
      </c>
      <c r="BH700" s="199">
        <f>IF(N700="sníž. přenesená",J700,0)</f>
        <v>0</v>
      </c>
      <c r="BI700" s="199">
        <f>IF(N700="nulová",J700,0)</f>
        <v>0</v>
      </c>
      <c r="BJ700" s="18" t="s">
        <v>85</v>
      </c>
      <c r="BK700" s="199">
        <f>ROUND(I700*H700,2)</f>
        <v>0</v>
      </c>
      <c r="BL700" s="18" t="s">
        <v>270</v>
      </c>
      <c r="BM700" s="198" t="s">
        <v>1215</v>
      </c>
    </row>
    <row r="701" spans="1:65" s="2" customFormat="1" ht="11.25">
      <c r="A701" s="35"/>
      <c r="B701" s="36"/>
      <c r="C701" s="37"/>
      <c r="D701" s="200" t="s">
        <v>150</v>
      </c>
      <c r="E701" s="37"/>
      <c r="F701" s="201" t="s">
        <v>1214</v>
      </c>
      <c r="G701" s="37"/>
      <c r="H701" s="37"/>
      <c r="I701" s="202"/>
      <c r="J701" s="37"/>
      <c r="K701" s="37"/>
      <c r="L701" s="40"/>
      <c r="M701" s="203"/>
      <c r="N701" s="204"/>
      <c r="O701" s="72"/>
      <c r="P701" s="72"/>
      <c r="Q701" s="72"/>
      <c r="R701" s="72"/>
      <c r="S701" s="72"/>
      <c r="T701" s="73"/>
      <c r="U701" s="35"/>
      <c r="V701" s="35"/>
      <c r="W701" s="35"/>
      <c r="X701" s="35"/>
      <c r="Y701" s="35"/>
      <c r="Z701" s="35"/>
      <c r="AA701" s="35"/>
      <c r="AB701" s="35"/>
      <c r="AC701" s="35"/>
      <c r="AD701" s="35"/>
      <c r="AE701" s="35"/>
      <c r="AT701" s="18" t="s">
        <v>150</v>
      </c>
      <c r="AU701" s="18" t="s">
        <v>87</v>
      </c>
    </row>
    <row r="702" spans="1:65" s="13" customFormat="1" ht="11.25">
      <c r="B702" s="205"/>
      <c r="C702" s="206"/>
      <c r="D702" s="200" t="s">
        <v>152</v>
      </c>
      <c r="E702" s="207" t="s">
        <v>1</v>
      </c>
      <c r="F702" s="208" t="s">
        <v>990</v>
      </c>
      <c r="G702" s="206"/>
      <c r="H702" s="207" t="s">
        <v>1</v>
      </c>
      <c r="I702" s="209"/>
      <c r="J702" s="206"/>
      <c r="K702" s="206"/>
      <c r="L702" s="210"/>
      <c r="M702" s="211"/>
      <c r="N702" s="212"/>
      <c r="O702" s="212"/>
      <c r="P702" s="212"/>
      <c r="Q702" s="212"/>
      <c r="R702" s="212"/>
      <c r="S702" s="212"/>
      <c r="T702" s="213"/>
      <c r="AT702" s="214" t="s">
        <v>152</v>
      </c>
      <c r="AU702" s="214" t="s">
        <v>87</v>
      </c>
      <c r="AV702" s="13" t="s">
        <v>85</v>
      </c>
      <c r="AW702" s="13" t="s">
        <v>34</v>
      </c>
      <c r="AX702" s="13" t="s">
        <v>77</v>
      </c>
      <c r="AY702" s="214" t="s">
        <v>141</v>
      </c>
    </row>
    <row r="703" spans="1:65" s="14" customFormat="1" ht="11.25">
      <c r="B703" s="215"/>
      <c r="C703" s="216"/>
      <c r="D703" s="200" t="s">
        <v>152</v>
      </c>
      <c r="E703" s="217" t="s">
        <v>1</v>
      </c>
      <c r="F703" s="218" t="s">
        <v>85</v>
      </c>
      <c r="G703" s="216"/>
      <c r="H703" s="219">
        <v>1</v>
      </c>
      <c r="I703" s="220"/>
      <c r="J703" s="216"/>
      <c r="K703" s="216"/>
      <c r="L703" s="221"/>
      <c r="M703" s="222"/>
      <c r="N703" s="223"/>
      <c r="O703" s="223"/>
      <c r="P703" s="223"/>
      <c r="Q703" s="223"/>
      <c r="R703" s="223"/>
      <c r="S703" s="223"/>
      <c r="T703" s="224"/>
      <c r="AT703" s="225" t="s">
        <v>152</v>
      </c>
      <c r="AU703" s="225" t="s">
        <v>87</v>
      </c>
      <c r="AV703" s="14" t="s">
        <v>87</v>
      </c>
      <c r="AW703" s="14" t="s">
        <v>34</v>
      </c>
      <c r="AX703" s="14" t="s">
        <v>77</v>
      </c>
      <c r="AY703" s="225" t="s">
        <v>141</v>
      </c>
    </row>
    <row r="704" spans="1:65" s="16" customFormat="1" ht="11.25">
      <c r="B704" s="237"/>
      <c r="C704" s="238"/>
      <c r="D704" s="200" t="s">
        <v>152</v>
      </c>
      <c r="E704" s="239" t="s">
        <v>1</v>
      </c>
      <c r="F704" s="240" t="s">
        <v>174</v>
      </c>
      <c r="G704" s="238"/>
      <c r="H704" s="241">
        <v>1</v>
      </c>
      <c r="I704" s="242"/>
      <c r="J704" s="238"/>
      <c r="K704" s="238"/>
      <c r="L704" s="243"/>
      <c r="M704" s="244"/>
      <c r="N704" s="245"/>
      <c r="O704" s="245"/>
      <c r="P704" s="245"/>
      <c r="Q704" s="245"/>
      <c r="R704" s="245"/>
      <c r="S704" s="245"/>
      <c r="T704" s="246"/>
      <c r="AT704" s="247" t="s">
        <v>152</v>
      </c>
      <c r="AU704" s="247" t="s">
        <v>87</v>
      </c>
      <c r="AV704" s="16" t="s">
        <v>148</v>
      </c>
      <c r="AW704" s="16" t="s">
        <v>34</v>
      </c>
      <c r="AX704" s="16" t="s">
        <v>85</v>
      </c>
      <c r="AY704" s="247" t="s">
        <v>141</v>
      </c>
    </row>
    <row r="705" spans="1:65" s="2" customFormat="1" ht="24.2" customHeight="1">
      <c r="A705" s="35"/>
      <c r="B705" s="36"/>
      <c r="C705" s="187" t="s">
        <v>833</v>
      </c>
      <c r="D705" s="187" t="s">
        <v>143</v>
      </c>
      <c r="E705" s="188" t="s">
        <v>1216</v>
      </c>
      <c r="F705" s="189" t="s">
        <v>1217</v>
      </c>
      <c r="G705" s="190" t="s">
        <v>336</v>
      </c>
      <c r="H705" s="191">
        <v>7</v>
      </c>
      <c r="I705" s="192"/>
      <c r="J705" s="193">
        <f>ROUND(I705*H705,2)</f>
        <v>0</v>
      </c>
      <c r="K705" s="189" t="s">
        <v>147</v>
      </c>
      <c r="L705" s="40"/>
      <c r="M705" s="194" t="s">
        <v>1</v>
      </c>
      <c r="N705" s="195" t="s">
        <v>42</v>
      </c>
      <c r="O705" s="72"/>
      <c r="P705" s="196">
        <f>O705*H705</f>
        <v>0</v>
      </c>
      <c r="Q705" s="196">
        <v>0</v>
      </c>
      <c r="R705" s="196">
        <f>Q705*H705</f>
        <v>0</v>
      </c>
      <c r="S705" s="196">
        <v>0.03</v>
      </c>
      <c r="T705" s="197">
        <f>S705*H705</f>
        <v>0.21</v>
      </c>
      <c r="U705" s="35"/>
      <c r="V705" s="35"/>
      <c r="W705" s="35"/>
      <c r="X705" s="35"/>
      <c r="Y705" s="35"/>
      <c r="Z705" s="35"/>
      <c r="AA705" s="35"/>
      <c r="AB705" s="35"/>
      <c r="AC705" s="35"/>
      <c r="AD705" s="35"/>
      <c r="AE705" s="35"/>
      <c r="AR705" s="198" t="s">
        <v>270</v>
      </c>
      <c r="AT705" s="198" t="s">
        <v>143</v>
      </c>
      <c r="AU705" s="198" t="s">
        <v>87</v>
      </c>
      <c r="AY705" s="18" t="s">
        <v>141</v>
      </c>
      <c r="BE705" s="199">
        <f>IF(N705="základní",J705,0)</f>
        <v>0</v>
      </c>
      <c r="BF705" s="199">
        <f>IF(N705="snížená",J705,0)</f>
        <v>0</v>
      </c>
      <c r="BG705" s="199">
        <f>IF(N705="zákl. přenesená",J705,0)</f>
        <v>0</v>
      </c>
      <c r="BH705" s="199">
        <f>IF(N705="sníž. přenesená",J705,0)</f>
        <v>0</v>
      </c>
      <c r="BI705" s="199">
        <f>IF(N705="nulová",J705,0)</f>
        <v>0</v>
      </c>
      <c r="BJ705" s="18" t="s">
        <v>85</v>
      </c>
      <c r="BK705" s="199">
        <f>ROUND(I705*H705,2)</f>
        <v>0</v>
      </c>
      <c r="BL705" s="18" t="s">
        <v>270</v>
      </c>
      <c r="BM705" s="198" t="s">
        <v>1218</v>
      </c>
    </row>
    <row r="706" spans="1:65" s="2" customFormat="1" ht="11.25">
      <c r="A706" s="35"/>
      <c r="B706" s="36"/>
      <c r="C706" s="37"/>
      <c r="D706" s="200" t="s">
        <v>150</v>
      </c>
      <c r="E706" s="37"/>
      <c r="F706" s="201" t="s">
        <v>1217</v>
      </c>
      <c r="G706" s="37"/>
      <c r="H706" s="37"/>
      <c r="I706" s="202"/>
      <c r="J706" s="37"/>
      <c r="K706" s="37"/>
      <c r="L706" s="40"/>
      <c r="M706" s="203"/>
      <c r="N706" s="204"/>
      <c r="O706" s="72"/>
      <c r="P706" s="72"/>
      <c r="Q706" s="72"/>
      <c r="R706" s="72"/>
      <c r="S706" s="72"/>
      <c r="T706" s="73"/>
      <c r="U706" s="35"/>
      <c r="V706" s="35"/>
      <c r="W706" s="35"/>
      <c r="X706" s="35"/>
      <c r="Y706" s="35"/>
      <c r="Z706" s="35"/>
      <c r="AA706" s="35"/>
      <c r="AB706" s="35"/>
      <c r="AC706" s="35"/>
      <c r="AD706" s="35"/>
      <c r="AE706" s="35"/>
      <c r="AT706" s="18" t="s">
        <v>150</v>
      </c>
      <c r="AU706" s="18" t="s">
        <v>87</v>
      </c>
    </row>
    <row r="707" spans="1:65" s="13" customFormat="1" ht="11.25">
      <c r="B707" s="205"/>
      <c r="C707" s="206"/>
      <c r="D707" s="200" t="s">
        <v>152</v>
      </c>
      <c r="E707" s="207" t="s">
        <v>1</v>
      </c>
      <c r="F707" s="208" t="s">
        <v>990</v>
      </c>
      <c r="G707" s="206"/>
      <c r="H707" s="207" t="s">
        <v>1</v>
      </c>
      <c r="I707" s="209"/>
      <c r="J707" s="206"/>
      <c r="K707" s="206"/>
      <c r="L707" s="210"/>
      <c r="M707" s="211"/>
      <c r="N707" s="212"/>
      <c r="O707" s="212"/>
      <c r="P707" s="212"/>
      <c r="Q707" s="212"/>
      <c r="R707" s="212"/>
      <c r="S707" s="212"/>
      <c r="T707" s="213"/>
      <c r="AT707" s="214" t="s">
        <v>152</v>
      </c>
      <c r="AU707" s="214" t="s">
        <v>87</v>
      </c>
      <c r="AV707" s="13" t="s">
        <v>85</v>
      </c>
      <c r="AW707" s="13" t="s">
        <v>34</v>
      </c>
      <c r="AX707" s="13" t="s">
        <v>77</v>
      </c>
      <c r="AY707" s="214" t="s">
        <v>141</v>
      </c>
    </row>
    <row r="708" spans="1:65" s="14" customFormat="1" ht="11.25">
      <c r="B708" s="215"/>
      <c r="C708" s="216"/>
      <c r="D708" s="200" t="s">
        <v>152</v>
      </c>
      <c r="E708" s="217" t="s">
        <v>1</v>
      </c>
      <c r="F708" s="218" t="s">
        <v>193</v>
      </c>
      <c r="G708" s="216"/>
      <c r="H708" s="219">
        <v>7</v>
      </c>
      <c r="I708" s="220"/>
      <c r="J708" s="216"/>
      <c r="K708" s="216"/>
      <c r="L708" s="221"/>
      <c r="M708" s="222"/>
      <c r="N708" s="223"/>
      <c r="O708" s="223"/>
      <c r="P708" s="223"/>
      <c r="Q708" s="223"/>
      <c r="R708" s="223"/>
      <c r="S708" s="223"/>
      <c r="T708" s="224"/>
      <c r="AT708" s="225" t="s">
        <v>152</v>
      </c>
      <c r="AU708" s="225" t="s">
        <v>87</v>
      </c>
      <c r="AV708" s="14" t="s">
        <v>87</v>
      </c>
      <c r="AW708" s="14" t="s">
        <v>34</v>
      </c>
      <c r="AX708" s="14" t="s">
        <v>77</v>
      </c>
      <c r="AY708" s="225" t="s">
        <v>141</v>
      </c>
    </row>
    <row r="709" spans="1:65" s="16" customFormat="1" ht="11.25">
      <c r="B709" s="237"/>
      <c r="C709" s="238"/>
      <c r="D709" s="200" t="s">
        <v>152</v>
      </c>
      <c r="E709" s="239" t="s">
        <v>1</v>
      </c>
      <c r="F709" s="240" t="s">
        <v>174</v>
      </c>
      <c r="G709" s="238"/>
      <c r="H709" s="241">
        <v>7</v>
      </c>
      <c r="I709" s="242"/>
      <c r="J709" s="238"/>
      <c r="K709" s="238"/>
      <c r="L709" s="243"/>
      <c r="M709" s="244"/>
      <c r="N709" s="245"/>
      <c r="O709" s="245"/>
      <c r="P709" s="245"/>
      <c r="Q709" s="245"/>
      <c r="R709" s="245"/>
      <c r="S709" s="245"/>
      <c r="T709" s="246"/>
      <c r="AT709" s="247" t="s">
        <v>152</v>
      </c>
      <c r="AU709" s="247" t="s">
        <v>87</v>
      </c>
      <c r="AV709" s="16" t="s">
        <v>148</v>
      </c>
      <c r="AW709" s="16" t="s">
        <v>34</v>
      </c>
      <c r="AX709" s="16" t="s">
        <v>85</v>
      </c>
      <c r="AY709" s="247" t="s">
        <v>141</v>
      </c>
    </row>
    <row r="710" spans="1:65" s="2" customFormat="1" ht="24.2" customHeight="1">
      <c r="A710" s="35"/>
      <c r="B710" s="36"/>
      <c r="C710" s="187" t="s">
        <v>207</v>
      </c>
      <c r="D710" s="187" t="s">
        <v>143</v>
      </c>
      <c r="E710" s="188" t="s">
        <v>754</v>
      </c>
      <c r="F710" s="189" t="s">
        <v>1219</v>
      </c>
      <c r="G710" s="190" t="s">
        <v>724</v>
      </c>
      <c r="H710" s="258"/>
      <c r="I710" s="192"/>
      <c r="J710" s="193">
        <f>ROUND(I710*H710,2)</f>
        <v>0</v>
      </c>
      <c r="K710" s="189" t="s">
        <v>147</v>
      </c>
      <c r="L710" s="40"/>
      <c r="M710" s="194" t="s">
        <v>1</v>
      </c>
      <c r="N710" s="195" t="s">
        <v>42</v>
      </c>
      <c r="O710" s="72"/>
      <c r="P710" s="196">
        <f>O710*H710</f>
        <v>0</v>
      </c>
      <c r="Q710" s="196">
        <v>0</v>
      </c>
      <c r="R710" s="196">
        <f>Q710*H710</f>
        <v>0</v>
      </c>
      <c r="S710" s="196">
        <v>0</v>
      </c>
      <c r="T710" s="197">
        <f>S710*H710</f>
        <v>0</v>
      </c>
      <c r="U710" s="35"/>
      <c r="V710" s="35"/>
      <c r="W710" s="35"/>
      <c r="X710" s="35"/>
      <c r="Y710" s="35"/>
      <c r="Z710" s="35"/>
      <c r="AA710" s="35"/>
      <c r="AB710" s="35"/>
      <c r="AC710" s="35"/>
      <c r="AD710" s="35"/>
      <c r="AE710" s="35"/>
      <c r="AR710" s="198" t="s">
        <v>270</v>
      </c>
      <c r="AT710" s="198" t="s">
        <v>143</v>
      </c>
      <c r="AU710" s="198" t="s">
        <v>87</v>
      </c>
      <c r="AY710" s="18" t="s">
        <v>141</v>
      </c>
      <c r="BE710" s="199">
        <f>IF(N710="základní",J710,0)</f>
        <v>0</v>
      </c>
      <c r="BF710" s="199">
        <f>IF(N710="snížená",J710,0)</f>
        <v>0</v>
      </c>
      <c r="BG710" s="199">
        <f>IF(N710="zákl. přenesená",J710,0)</f>
        <v>0</v>
      </c>
      <c r="BH710" s="199">
        <f>IF(N710="sníž. přenesená",J710,0)</f>
        <v>0</v>
      </c>
      <c r="BI710" s="199">
        <f>IF(N710="nulová",J710,0)</f>
        <v>0</v>
      </c>
      <c r="BJ710" s="18" t="s">
        <v>85</v>
      </c>
      <c r="BK710" s="199">
        <f>ROUND(I710*H710,2)</f>
        <v>0</v>
      </c>
      <c r="BL710" s="18" t="s">
        <v>270</v>
      </c>
      <c r="BM710" s="198" t="s">
        <v>1220</v>
      </c>
    </row>
    <row r="711" spans="1:65" s="2" customFormat="1" ht="29.25">
      <c r="A711" s="35"/>
      <c r="B711" s="36"/>
      <c r="C711" s="37"/>
      <c r="D711" s="200" t="s">
        <v>150</v>
      </c>
      <c r="E711" s="37"/>
      <c r="F711" s="201" t="s">
        <v>1221</v>
      </c>
      <c r="G711" s="37"/>
      <c r="H711" s="37"/>
      <c r="I711" s="202"/>
      <c r="J711" s="37"/>
      <c r="K711" s="37"/>
      <c r="L711" s="40"/>
      <c r="M711" s="262"/>
      <c r="N711" s="263"/>
      <c r="O711" s="264"/>
      <c r="P711" s="264"/>
      <c r="Q711" s="264"/>
      <c r="R711" s="264"/>
      <c r="S711" s="264"/>
      <c r="T711" s="265"/>
      <c r="U711" s="35"/>
      <c r="V711" s="35"/>
      <c r="W711" s="35"/>
      <c r="X711" s="35"/>
      <c r="Y711" s="35"/>
      <c r="Z711" s="35"/>
      <c r="AA711" s="35"/>
      <c r="AB711" s="35"/>
      <c r="AC711" s="35"/>
      <c r="AD711" s="35"/>
      <c r="AE711" s="35"/>
      <c r="AT711" s="18" t="s">
        <v>150</v>
      </c>
      <c r="AU711" s="18" t="s">
        <v>87</v>
      </c>
    </row>
    <row r="712" spans="1:65" s="2" customFormat="1" ht="6.95" customHeight="1">
      <c r="A712" s="35"/>
      <c r="B712" s="55"/>
      <c r="C712" s="56"/>
      <c r="D712" s="56"/>
      <c r="E712" s="56"/>
      <c r="F712" s="56"/>
      <c r="G712" s="56"/>
      <c r="H712" s="56"/>
      <c r="I712" s="56"/>
      <c r="J712" s="56"/>
      <c r="K712" s="56"/>
      <c r="L712" s="40"/>
      <c r="M712" s="35"/>
      <c r="O712" s="35"/>
      <c r="P712" s="35"/>
      <c r="Q712" s="35"/>
      <c r="R712" s="35"/>
      <c r="S712" s="35"/>
      <c r="T712" s="35"/>
      <c r="U712" s="35"/>
      <c r="V712" s="35"/>
      <c r="W712" s="35"/>
      <c r="X712" s="35"/>
      <c r="Y712" s="35"/>
      <c r="Z712" s="35"/>
      <c r="AA712" s="35"/>
      <c r="AB712" s="35"/>
      <c r="AC712" s="35"/>
      <c r="AD712" s="35"/>
      <c r="AE712" s="35"/>
    </row>
  </sheetData>
  <sheetProtection algorithmName="SHA-512" hashValue="SvZshJqkx6/fK1vGA33/pKOQAkzb4fKGQZAsIfq8voYghb+X68AkQtAQTveR4sbfUMcCp0AwPGeQ3MOsobbHag==" saltValue="yObRcpaFkGciSA/iJP21xyKTbJU5mi8FBypeugxKqgivf6+GTV6OKP+ndSotPFofJU13zbYXXXkYTkbAneM+7Q==" spinCount="100000" sheet="1" objects="1" scenarios="1" formatColumns="0" formatRows="0" autoFilter="0"/>
  <autoFilter ref="C126:K711" xr:uid="{00000000-0009-0000-0000-000002000000}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77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6"/>
      <c r="M2" s="306"/>
      <c r="N2" s="306"/>
      <c r="O2" s="306"/>
      <c r="P2" s="306"/>
      <c r="Q2" s="306"/>
      <c r="R2" s="306"/>
      <c r="S2" s="306"/>
      <c r="T2" s="306"/>
      <c r="U2" s="306"/>
      <c r="V2" s="306"/>
      <c r="AT2" s="18" t="s">
        <v>93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87</v>
      </c>
    </row>
    <row r="4" spans="1:46" s="1" customFormat="1" ht="24.95" customHeight="1">
      <c r="B4" s="21"/>
      <c r="D4" s="111" t="s">
        <v>100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07" t="str">
        <f>'Rekapitulace stavby'!K6</f>
        <v>Brno-Maloměřice, dieselcentrála - Oprava objektu</v>
      </c>
      <c r="F7" s="308"/>
      <c r="G7" s="308"/>
      <c r="H7" s="308"/>
      <c r="L7" s="21"/>
    </row>
    <row r="8" spans="1:46" s="2" customFormat="1" ht="12" customHeight="1">
      <c r="A8" s="35"/>
      <c r="B8" s="40"/>
      <c r="C8" s="35"/>
      <c r="D8" s="113" t="s">
        <v>101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09" t="s">
        <v>1222</v>
      </c>
      <c r="F9" s="310"/>
      <c r="G9" s="310"/>
      <c r="H9" s="310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20</v>
      </c>
      <c r="E12" s="35"/>
      <c r="F12" s="114" t="s">
        <v>21</v>
      </c>
      <c r="G12" s="35"/>
      <c r="H12" s="35"/>
      <c r="I12" s="113" t="s">
        <v>22</v>
      </c>
      <c r="J12" s="115" t="str">
        <f>'Rekapitulace stavby'!AN8</f>
        <v>18. 4. 2023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">
        <v>26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">
        <v>27</v>
      </c>
      <c r="F15" s="35"/>
      <c r="G15" s="35"/>
      <c r="H15" s="35"/>
      <c r="I15" s="113" t="s">
        <v>28</v>
      </c>
      <c r="J15" s="114" t="s">
        <v>29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30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11" t="str">
        <f>'Rekapitulace stavby'!E14</f>
        <v>Vyplň údaj</v>
      </c>
      <c r="F18" s="312"/>
      <c r="G18" s="312"/>
      <c r="H18" s="312"/>
      <c r="I18" s="113" t="s">
        <v>28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32</v>
      </c>
      <c r="E20" s="35"/>
      <c r="F20" s="35"/>
      <c r="G20" s="35"/>
      <c r="H20" s="35"/>
      <c r="I20" s="113" t="s">
        <v>25</v>
      </c>
      <c r="J20" s="114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tr">
        <f>IF('Rekapitulace stavby'!E17="","",'Rekapitulace stavby'!E17)</f>
        <v xml:space="preserve"> </v>
      </c>
      <c r="F21" s="35"/>
      <c r="G21" s="35"/>
      <c r="H21" s="35"/>
      <c r="I21" s="113" t="s">
        <v>28</v>
      </c>
      <c r="J21" s="114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35</v>
      </c>
      <c r="E23" s="35"/>
      <c r="F23" s="35"/>
      <c r="G23" s="35"/>
      <c r="H23" s="35"/>
      <c r="I23" s="113" t="s">
        <v>25</v>
      </c>
      <c r="J23" s="114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tr">
        <f>IF('Rekapitulace stavby'!E20="","",'Rekapitulace stavby'!E20)</f>
        <v xml:space="preserve"> </v>
      </c>
      <c r="F24" s="35"/>
      <c r="G24" s="35"/>
      <c r="H24" s="35"/>
      <c r="I24" s="113" t="s">
        <v>28</v>
      </c>
      <c r="J24" s="114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36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13" t="s">
        <v>1</v>
      </c>
      <c r="F27" s="313"/>
      <c r="G27" s="313"/>
      <c r="H27" s="313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37</v>
      </c>
      <c r="E30" s="35"/>
      <c r="F30" s="35"/>
      <c r="G30" s="35"/>
      <c r="H30" s="35"/>
      <c r="I30" s="35"/>
      <c r="J30" s="121">
        <f>ROUND(J124,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39</v>
      </c>
      <c r="G32" s="35"/>
      <c r="H32" s="35"/>
      <c r="I32" s="122" t="s">
        <v>38</v>
      </c>
      <c r="J32" s="122" t="s">
        <v>40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41</v>
      </c>
      <c r="E33" s="113" t="s">
        <v>42</v>
      </c>
      <c r="F33" s="124">
        <f>ROUND((SUM(BE124:BE176)),  2)</f>
        <v>0</v>
      </c>
      <c r="G33" s="35"/>
      <c r="H33" s="35"/>
      <c r="I33" s="125">
        <v>0.21</v>
      </c>
      <c r="J33" s="124">
        <f>ROUND(((SUM(BE124:BE176))*I33),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43</v>
      </c>
      <c r="F34" s="124">
        <f>ROUND((SUM(BF124:BF176)),  2)</f>
        <v>0</v>
      </c>
      <c r="G34" s="35"/>
      <c r="H34" s="35"/>
      <c r="I34" s="125">
        <v>0.15</v>
      </c>
      <c r="J34" s="124">
        <f>ROUND(((SUM(BF124:BF176))*I34),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44</v>
      </c>
      <c r="F35" s="124">
        <f>ROUND((SUM(BG124:BG176)),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45</v>
      </c>
      <c r="F36" s="124">
        <f>ROUND((SUM(BH124:BH176)),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46</v>
      </c>
      <c r="F37" s="124">
        <f>ROUND((SUM(BI124:BI176)),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47</v>
      </c>
      <c r="E39" s="128"/>
      <c r="F39" s="128"/>
      <c r="G39" s="129" t="s">
        <v>48</v>
      </c>
      <c r="H39" s="130" t="s">
        <v>49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3" t="s">
        <v>50</v>
      </c>
      <c r="E50" s="134"/>
      <c r="F50" s="134"/>
      <c r="G50" s="133" t="s">
        <v>51</v>
      </c>
      <c r="H50" s="134"/>
      <c r="I50" s="134"/>
      <c r="J50" s="134"/>
      <c r="K50" s="134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>
      <c r="A61" s="35"/>
      <c r="B61" s="40"/>
      <c r="C61" s="35"/>
      <c r="D61" s="135" t="s">
        <v>52</v>
      </c>
      <c r="E61" s="136"/>
      <c r="F61" s="137" t="s">
        <v>53</v>
      </c>
      <c r="G61" s="135" t="s">
        <v>52</v>
      </c>
      <c r="H61" s="136"/>
      <c r="I61" s="136"/>
      <c r="J61" s="138" t="s">
        <v>53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>
      <c r="A65" s="35"/>
      <c r="B65" s="40"/>
      <c r="C65" s="35"/>
      <c r="D65" s="133" t="s">
        <v>54</v>
      </c>
      <c r="E65" s="139"/>
      <c r="F65" s="139"/>
      <c r="G65" s="133" t="s">
        <v>55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>
      <c r="A76" s="35"/>
      <c r="B76" s="40"/>
      <c r="C76" s="35"/>
      <c r="D76" s="135" t="s">
        <v>52</v>
      </c>
      <c r="E76" s="136"/>
      <c r="F76" s="137" t="s">
        <v>53</v>
      </c>
      <c r="G76" s="135" t="s">
        <v>52</v>
      </c>
      <c r="H76" s="136"/>
      <c r="I76" s="136"/>
      <c r="J76" s="138" t="s">
        <v>53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103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14" t="str">
        <f>E7</f>
        <v>Brno-Maloměřice, dieselcentrála - Oprava objektu</v>
      </c>
      <c r="F85" s="315"/>
      <c r="G85" s="315"/>
      <c r="H85" s="315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101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66" t="str">
        <f>E9</f>
        <v>03 - HROMOSVOD</v>
      </c>
      <c r="F87" s="316"/>
      <c r="G87" s="316"/>
      <c r="H87" s="316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>Brno-Maloměřice</v>
      </c>
      <c r="G89" s="37"/>
      <c r="H89" s="37"/>
      <c r="I89" s="30" t="s">
        <v>22</v>
      </c>
      <c r="J89" s="67" t="str">
        <f>IF(J12="","",J12)</f>
        <v>18. 4. 2023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>Správa železnic, státní organizace</v>
      </c>
      <c r="G91" s="37"/>
      <c r="H91" s="37"/>
      <c r="I91" s="30" t="s">
        <v>32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30</v>
      </c>
      <c r="D92" s="37"/>
      <c r="E92" s="37"/>
      <c r="F92" s="28" t="str">
        <f>IF(E18="","",E18)</f>
        <v>Vyplň údaj</v>
      </c>
      <c r="G92" s="37"/>
      <c r="H92" s="37"/>
      <c r="I92" s="30" t="s">
        <v>35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104</v>
      </c>
      <c r="D94" s="145"/>
      <c r="E94" s="145"/>
      <c r="F94" s="145"/>
      <c r="G94" s="145"/>
      <c r="H94" s="145"/>
      <c r="I94" s="145"/>
      <c r="J94" s="146" t="s">
        <v>105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106</v>
      </c>
      <c r="D96" s="37"/>
      <c r="E96" s="37"/>
      <c r="F96" s="37"/>
      <c r="G96" s="37"/>
      <c r="H96" s="37"/>
      <c r="I96" s="37"/>
      <c r="J96" s="85">
        <f>J124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107</v>
      </c>
    </row>
    <row r="97" spans="1:31" s="9" customFormat="1" ht="24.95" customHeight="1">
      <c r="B97" s="148"/>
      <c r="C97" s="149"/>
      <c r="D97" s="150" t="s">
        <v>1223</v>
      </c>
      <c r="E97" s="151"/>
      <c r="F97" s="151"/>
      <c r="G97" s="151"/>
      <c r="H97" s="151"/>
      <c r="I97" s="151"/>
      <c r="J97" s="152">
        <f>J125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117</v>
      </c>
      <c r="E98" s="157"/>
      <c r="F98" s="157"/>
      <c r="G98" s="157"/>
      <c r="H98" s="157"/>
      <c r="I98" s="157"/>
      <c r="J98" s="158">
        <f>J126</f>
        <v>0</v>
      </c>
      <c r="K98" s="155"/>
      <c r="L98" s="159"/>
    </row>
    <row r="99" spans="1:31" s="10" customFormat="1" ht="19.899999999999999" customHeight="1">
      <c r="B99" s="154"/>
      <c r="C99" s="155"/>
      <c r="D99" s="156" t="s">
        <v>1224</v>
      </c>
      <c r="E99" s="157"/>
      <c r="F99" s="157"/>
      <c r="G99" s="157"/>
      <c r="H99" s="157"/>
      <c r="I99" s="157"/>
      <c r="J99" s="158">
        <f>J129</f>
        <v>0</v>
      </c>
      <c r="K99" s="155"/>
      <c r="L99" s="159"/>
    </row>
    <row r="100" spans="1:31" s="9" customFormat="1" ht="24.95" customHeight="1">
      <c r="B100" s="148"/>
      <c r="C100" s="149"/>
      <c r="D100" s="150" t="s">
        <v>119</v>
      </c>
      <c r="E100" s="151"/>
      <c r="F100" s="151"/>
      <c r="G100" s="151"/>
      <c r="H100" s="151"/>
      <c r="I100" s="151"/>
      <c r="J100" s="152">
        <f>J142</f>
        <v>0</v>
      </c>
      <c r="K100" s="149"/>
      <c r="L100" s="153"/>
    </row>
    <row r="101" spans="1:31" s="10" customFormat="1" ht="19.899999999999999" customHeight="1">
      <c r="B101" s="154"/>
      <c r="C101" s="155"/>
      <c r="D101" s="156" t="s">
        <v>1225</v>
      </c>
      <c r="E101" s="157"/>
      <c r="F101" s="157"/>
      <c r="G101" s="157"/>
      <c r="H101" s="157"/>
      <c r="I101" s="157"/>
      <c r="J101" s="158">
        <f>J143</f>
        <v>0</v>
      </c>
      <c r="K101" s="155"/>
      <c r="L101" s="159"/>
    </row>
    <row r="102" spans="1:31" s="10" customFormat="1" ht="19.899999999999999" customHeight="1">
      <c r="B102" s="154"/>
      <c r="C102" s="155"/>
      <c r="D102" s="156" t="s">
        <v>1226</v>
      </c>
      <c r="E102" s="157"/>
      <c r="F102" s="157"/>
      <c r="G102" s="157"/>
      <c r="H102" s="157"/>
      <c r="I102" s="157"/>
      <c r="J102" s="158">
        <f>J150</f>
        <v>0</v>
      </c>
      <c r="K102" s="155"/>
      <c r="L102" s="159"/>
    </row>
    <row r="103" spans="1:31" s="10" customFormat="1" ht="19.899999999999999" customHeight="1">
      <c r="B103" s="154"/>
      <c r="C103" s="155"/>
      <c r="D103" s="156" t="s">
        <v>1227</v>
      </c>
      <c r="E103" s="157"/>
      <c r="F103" s="157"/>
      <c r="G103" s="157"/>
      <c r="H103" s="157"/>
      <c r="I103" s="157"/>
      <c r="J103" s="158">
        <f>J163</f>
        <v>0</v>
      </c>
      <c r="K103" s="155"/>
      <c r="L103" s="159"/>
    </row>
    <row r="104" spans="1:31" s="9" customFormat="1" ht="24.95" customHeight="1">
      <c r="B104" s="148"/>
      <c r="C104" s="149"/>
      <c r="D104" s="150" t="s">
        <v>1228</v>
      </c>
      <c r="E104" s="151"/>
      <c r="F104" s="151"/>
      <c r="G104" s="151"/>
      <c r="H104" s="151"/>
      <c r="I104" s="151"/>
      <c r="J104" s="152">
        <f>J170</f>
        <v>0</v>
      </c>
      <c r="K104" s="149"/>
      <c r="L104" s="153"/>
    </row>
    <row r="105" spans="1:31" s="2" customFormat="1" ht="21.75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pans="1:31" s="2" customFormat="1" ht="6.95" customHeight="1">
      <c r="A106" s="35"/>
      <c r="B106" s="55"/>
      <c r="C106" s="56"/>
      <c r="D106" s="56"/>
      <c r="E106" s="56"/>
      <c r="F106" s="56"/>
      <c r="G106" s="56"/>
      <c r="H106" s="56"/>
      <c r="I106" s="56"/>
      <c r="J106" s="56"/>
      <c r="K106" s="56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10" spans="1:31" s="2" customFormat="1" ht="6.95" customHeight="1">
      <c r="A110" s="35"/>
      <c r="B110" s="57"/>
      <c r="C110" s="58"/>
      <c r="D110" s="58"/>
      <c r="E110" s="58"/>
      <c r="F110" s="58"/>
      <c r="G110" s="58"/>
      <c r="H110" s="58"/>
      <c r="I110" s="58"/>
      <c r="J110" s="58"/>
      <c r="K110" s="58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24.95" customHeight="1">
      <c r="A111" s="35"/>
      <c r="B111" s="36"/>
      <c r="C111" s="24" t="s">
        <v>126</v>
      </c>
      <c r="D111" s="37"/>
      <c r="E111" s="37"/>
      <c r="F111" s="37"/>
      <c r="G111" s="37"/>
      <c r="H111" s="37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6.95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2" customHeight="1">
      <c r="A113" s="35"/>
      <c r="B113" s="36"/>
      <c r="C113" s="30" t="s">
        <v>16</v>
      </c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6.5" customHeight="1">
      <c r="A114" s="35"/>
      <c r="B114" s="36"/>
      <c r="C114" s="37"/>
      <c r="D114" s="37"/>
      <c r="E114" s="314" t="str">
        <f>E7</f>
        <v>Brno-Maloměřice, dieselcentrála - Oprava objektu</v>
      </c>
      <c r="F114" s="315"/>
      <c r="G114" s="315"/>
      <c r="H114" s="315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2" customHeight="1">
      <c r="A115" s="35"/>
      <c r="B115" s="36"/>
      <c r="C115" s="30" t="s">
        <v>101</v>
      </c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6.5" customHeight="1">
      <c r="A116" s="35"/>
      <c r="B116" s="36"/>
      <c r="C116" s="37"/>
      <c r="D116" s="37"/>
      <c r="E116" s="266" t="str">
        <f>E9</f>
        <v>03 - HROMOSVOD</v>
      </c>
      <c r="F116" s="316"/>
      <c r="G116" s="316"/>
      <c r="H116" s="316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6.95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2" customHeight="1">
      <c r="A118" s="35"/>
      <c r="B118" s="36"/>
      <c r="C118" s="30" t="s">
        <v>20</v>
      </c>
      <c r="D118" s="37"/>
      <c r="E118" s="37"/>
      <c r="F118" s="28" t="str">
        <f>F12</f>
        <v>Brno-Maloměřice</v>
      </c>
      <c r="G118" s="37"/>
      <c r="H118" s="37"/>
      <c r="I118" s="30" t="s">
        <v>22</v>
      </c>
      <c r="J118" s="67" t="str">
        <f>IF(J12="","",J12)</f>
        <v>18. 4. 2023</v>
      </c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6.95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5.2" customHeight="1">
      <c r="A120" s="35"/>
      <c r="B120" s="36"/>
      <c r="C120" s="30" t="s">
        <v>24</v>
      </c>
      <c r="D120" s="37"/>
      <c r="E120" s="37"/>
      <c r="F120" s="28" t="str">
        <f>E15</f>
        <v>Správa železnic, státní organizace</v>
      </c>
      <c r="G120" s="37"/>
      <c r="H120" s="37"/>
      <c r="I120" s="30" t="s">
        <v>32</v>
      </c>
      <c r="J120" s="33" t="str">
        <f>E21</f>
        <v xml:space="preserve"> </v>
      </c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2" customFormat="1" ht="15.2" customHeight="1">
      <c r="A121" s="35"/>
      <c r="B121" s="36"/>
      <c r="C121" s="30" t="s">
        <v>30</v>
      </c>
      <c r="D121" s="37"/>
      <c r="E121" s="37"/>
      <c r="F121" s="28" t="str">
        <f>IF(E18="","",E18)</f>
        <v>Vyplň údaj</v>
      </c>
      <c r="G121" s="37"/>
      <c r="H121" s="37"/>
      <c r="I121" s="30" t="s">
        <v>35</v>
      </c>
      <c r="J121" s="33" t="str">
        <f>E24</f>
        <v xml:space="preserve"> </v>
      </c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5" s="2" customFormat="1" ht="10.35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5" s="11" customFormat="1" ht="29.25" customHeight="1">
      <c r="A123" s="160"/>
      <c r="B123" s="161"/>
      <c r="C123" s="162" t="s">
        <v>127</v>
      </c>
      <c r="D123" s="163" t="s">
        <v>62</v>
      </c>
      <c r="E123" s="163" t="s">
        <v>58</v>
      </c>
      <c r="F123" s="163" t="s">
        <v>59</v>
      </c>
      <c r="G123" s="163" t="s">
        <v>128</v>
      </c>
      <c r="H123" s="163" t="s">
        <v>129</v>
      </c>
      <c r="I123" s="163" t="s">
        <v>130</v>
      </c>
      <c r="J123" s="163" t="s">
        <v>105</v>
      </c>
      <c r="K123" s="164" t="s">
        <v>131</v>
      </c>
      <c r="L123" s="165"/>
      <c r="M123" s="76" t="s">
        <v>1</v>
      </c>
      <c r="N123" s="77" t="s">
        <v>41</v>
      </c>
      <c r="O123" s="77" t="s">
        <v>132</v>
      </c>
      <c r="P123" s="77" t="s">
        <v>133</v>
      </c>
      <c r="Q123" s="77" t="s">
        <v>134</v>
      </c>
      <c r="R123" s="77" t="s">
        <v>135</v>
      </c>
      <c r="S123" s="77" t="s">
        <v>136</v>
      </c>
      <c r="T123" s="78" t="s">
        <v>137</v>
      </c>
      <c r="U123" s="160"/>
      <c r="V123" s="160"/>
      <c r="W123" s="160"/>
      <c r="X123" s="160"/>
      <c r="Y123" s="160"/>
      <c r="Z123" s="160"/>
      <c r="AA123" s="160"/>
      <c r="AB123" s="160"/>
      <c r="AC123" s="160"/>
      <c r="AD123" s="160"/>
      <c r="AE123" s="160"/>
    </row>
    <row r="124" spans="1:65" s="2" customFormat="1" ht="22.9" customHeight="1">
      <c r="A124" s="35"/>
      <c r="B124" s="36"/>
      <c r="C124" s="83" t="s">
        <v>138</v>
      </c>
      <c r="D124" s="37"/>
      <c r="E124" s="37"/>
      <c r="F124" s="37"/>
      <c r="G124" s="37"/>
      <c r="H124" s="37"/>
      <c r="I124" s="37"/>
      <c r="J124" s="166">
        <f>BK124</f>
        <v>0</v>
      </c>
      <c r="K124" s="37"/>
      <c r="L124" s="40"/>
      <c r="M124" s="79"/>
      <c r="N124" s="167"/>
      <c r="O124" s="80"/>
      <c r="P124" s="168">
        <f>P125+P142+P170</f>
        <v>0</v>
      </c>
      <c r="Q124" s="80"/>
      <c r="R124" s="168">
        <f>R125+R142+R170</f>
        <v>0.06</v>
      </c>
      <c r="S124" s="80"/>
      <c r="T124" s="169">
        <f>T125+T142+T170</f>
        <v>0.19490000000000002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8" t="s">
        <v>76</v>
      </c>
      <c r="AU124" s="18" t="s">
        <v>107</v>
      </c>
      <c r="BK124" s="170">
        <f>BK125+BK142+BK170</f>
        <v>0</v>
      </c>
    </row>
    <row r="125" spans="1:65" s="12" customFormat="1" ht="25.9" customHeight="1">
      <c r="B125" s="171"/>
      <c r="C125" s="172"/>
      <c r="D125" s="173" t="s">
        <v>76</v>
      </c>
      <c r="E125" s="174" t="s">
        <v>139</v>
      </c>
      <c r="F125" s="174" t="s">
        <v>139</v>
      </c>
      <c r="G125" s="172"/>
      <c r="H125" s="172"/>
      <c r="I125" s="175"/>
      <c r="J125" s="176">
        <f>BK125</f>
        <v>0</v>
      </c>
      <c r="K125" s="172"/>
      <c r="L125" s="177"/>
      <c r="M125" s="178"/>
      <c r="N125" s="179"/>
      <c r="O125" s="179"/>
      <c r="P125" s="180">
        <f>P126+P129</f>
        <v>0</v>
      </c>
      <c r="Q125" s="179"/>
      <c r="R125" s="180">
        <f>R126+R129</f>
        <v>0</v>
      </c>
      <c r="S125" s="179"/>
      <c r="T125" s="181">
        <f>T126+T129</f>
        <v>0.19490000000000002</v>
      </c>
      <c r="AR125" s="182" t="s">
        <v>85</v>
      </c>
      <c r="AT125" s="183" t="s">
        <v>76</v>
      </c>
      <c r="AU125" s="183" t="s">
        <v>77</v>
      </c>
      <c r="AY125" s="182" t="s">
        <v>141</v>
      </c>
      <c r="BK125" s="184">
        <f>BK126+BK129</f>
        <v>0</v>
      </c>
    </row>
    <row r="126" spans="1:65" s="12" customFormat="1" ht="22.9" customHeight="1">
      <c r="B126" s="171"/>
      <c r="C126" s="172"/>
      <c r="D126" s="173" t="s">
        <v>76</v>
      </c>
      <c r="E126" s="185" t="s">
        <v>682</v>
      </c>
      <c r="F126" s="185" t="s">
        <v>683</v>
      </c>
      <c r="G126" s="172"/>
      <c r="H126" s="172"/>
      <c r="I126" s="175"/>
      <c r="J126" s="186">
        <f>BK126</f>
        <v>0</v>
      </c>
      <c r="K126" s="172"/>
      <c r="L126" s="177"/>
      <c r="M126" s="178"/>
      <c r="N126" s="179"/>
      <c r="O126" s="179"/>
      <c r="P126" s="180">
        <f>SUM(P127:P128)</f>
        <v>0</v>
      </c>
      <c r="Q126" s="179"/>
      <c r="R126" s="180">
        <f>SUM(R127:R128)</f>
        <v>0</v>
      </c>
      <c r="S126" s="179"/>
      <c r="T126" s="181">
        <f>SUM(T127:T128)</f>
        <v>0</v>
      </c>
      <c r="AR126" s="182" t="s">
        <v>85</v>
      </c>
      <c r="AT126" s="183" t="s">
        <v>76</v>
      </c>
      <c r="AU126" s="183" t="s">
        <v>85</v>
      </c>
      <c r="AY126" s="182" t="s">
        <v>141</v>
      </c>
      <c r="BK126" s="184">
        <f>SUM(BK127:BK128)</f>
        <v>0</v>
      </c>
    </row>
    <row r="127" spans="1:65" s="2" customFormat="1" ht="33" customHeight="1">
      <c r="A127" s="35"/>
      <c r="B127" s="36"/>
      <c r="C127" s="187" t="s">
        <v>85</v>
      </c>
      <c r="D127" s="187" t="s">
        <v>143</v>
      </c>
      <c r="E127" s="188" t="s">
        <v>1229</v>
      </c>
      <c r="F127" s="189" t="s">
        <v>1230</v>
      </c>
      <c r="G127" s="190" t="s">
        <v>196</v>
      </c>
      <c r="H127" s="191">
        <v>0.19500000000000001</v>
      </c>
      <c r="I127" s="192"/>
      <c r="J127" s="193">
        <f>ROUND(I127*H127,2)</f>
        <v>0</v>
      </c>
      <c r="K127" s="189" t="s">
        <v>147</v>
      </c>
      <c r="L127" s="40"/>
      <c r="M127" s="194" t="s">
        <v>1</v>
      </c>
      <c r="N127" s="195" t="s">
        <v>42</v>
      </c>
      <c r="O127" s="72"/>
      <c r="P127" s="196">
        <f>O127*H127</f>
        <v>0</v>
      </c>
      <c r="Q127" s="196">
        <v>0</v>
      </c>
      <c r="R127" s="196">
        <f>Q127*H127</f>
        <v>0</v>
      </c>
      <c r="S127" s="196">
        <v>0</v>
      </c>
      <c r="T127" s="19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98" t="s">
        <v>148</v>
      </c>
      <c r="AT127" s="198" t="s">
        <v>143</v>
      </c>
      <c r="AU127" s="198" t="s">
        <v>87</v>
      </c>
      <c r="AY127" s="18" t="s">
        <v>141</v>
      </c>
      <c r="BE127" s="199">
        <f>IF(N127="základní",J127,0)</f>
        <v>0</v>
      </c>
      <c r="BF127" s="199">
        <f>IF(N127="snížená",J127,0)</f>
        <v>0</v>
      </c>
      <c r="BG127" s="199">
        <f>IF(N127="zákl. přenesená",J127,0)</f>
        <v>0</v>
      </c>
      <c r="BH127" s="199">
        <f>IF(N127="sníž. přenesená",J127,0)</f>
        <v>0</v>
      </c>
      <c r="BI127" s="199">
        <f>IF(N127="nulová",J127,0)</f>
        <v>0</v>
      </c>
      <c r="BJ127" s="18" t="s">
        <v>85</v>
      </c>
      <c r="BK127" s="199">
        <f>ROUND(I127*H127,2)</f>
        <v>0</v>
      </c>
      <c r="BL127" s="18" t="s">
        <v>148</v>
      </c>
      <c r="BM127" s="198" t="s">
        <v>1231</v>
      </c>
    </row>
    <row r="128" spans="1:65" s="2" customFormat="1" ht="19.5">
      <c r="A128" s="35"/>
      <c r="B128" s="36"/>
      <c r="C128" s="37"/>
      <c r="D128" s="200" t="s">
        <v>150</v>
      </c>
      <c r="E128" s="37"/>
      <c r="F128" s="201" t="s">
        <v>1232</v>
      </c>
      <c r="G128" s="37"/>
      <c r="H128" s="37"/>
      <c r="I128" s="202"/>
      <c r="J128" s="37"/>
      <c r="K128" s="37"/>
      <c r="L128" s="40"/>
      <c r="M128" s="203"/>
      <c r="N128" s="204"/>
      <c r="O128" s="72"/>
      <c r="P128" s="72"/>
      <c r="Q128" s="72"/>
      <c r="R128" s="72"/>
      <c r="S128" s="72"/>
      <c r="T128" s="73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8" t="s">
        <v>150</v>
      </c>
      <c r="AU128" s="18" t="s">
        <v>87</v>
      </c>
    </row>
    <row r="129" spans="1:65" s="12" customFormat="1" ht="22.9" customHeight="1">
      <c r="B129" s="171"/>
      <c r="C129" s="172"/>
      <c r="D129" s="173" t="s">
        <v>76</v>
      </c>
      <c r="E129" s="185" t="s">
        <v>1233</v>
      </c>
      <c r="F129" s="185" t="s">
        <v>1234</v>
      </c>
      <c r="G129" s="172"/>
      <c r="H129" s="172"/>
      <c r="I129" s="175"/>
      <c r="J129" s="186">
        <f>BK129</f>
        <v>0</v>
      </c>
      <c r="K129" s="172"/>
      <c r="L129" s="177"/>
      <c r="M129" s="178"/>
      <c r="N129" s="179"/>
      <c r="O129" s="179"/>
      <c r="P129" s="180">
        <f>SUM(P130:P141)</f>
        <v>0</v>
      </c>
      <c r="Q129" s="179"/>
      <c r="R129" s="180">
        <f>SUM(R130:R141)</f>
        <v>0</v>
      </c>
      <c r="S129" s="179"/>
      <c r="T129" s="181">
        <f>SUM(T130:T141)</f>
        <v>0.19490000000000002</v>
      </c>
      <c r="AR129" s="182" t="s">
        <v>85</v>
      </c>
      <c r="AT129" s="183" t="s">
        <v>76</v>
      </c>
      <c r="AU129" s="183" t="s">
        <v>85</v>
      </c>
      <c r="AY129" s="182" t="s">
        <v>141</v>
      </c>
      <c r="BK129" s="184">
        <f>SUM(BK130:BK141)</f>
        <v>0</v>
      </c>
    </row>
    <row r="130" spans="1:65" s="2" customFormat="1" ht="24.2" customHeight="1">
      <c r="A130" s="35"/>
      <c r="B130" s="36"/>
      <c r="C130" s="187" t="s">
        <v>161</v>
      </c>
      <c r="D130" s="187" t="s">
        <v>143</v>
      </c>
      <c r="E130" s="188" t="s">
        <v>1235</v>
      </c>
      <c r="F130" s="189" t="s">
        <v>1236</v>
      </c>
      <c r="G130" s="190" t="s">
        <v>336</v>
      </c>
      <c r="H130" s="191">
        <v>60</v>
      </c>
      <c r="I130" s="192"/>
      <c r="J130" s="193">
        <f>ROUND(I130*H130,2)</f>
        <v>0</v>
      </c>
      <c r="K130" s="189" t="s">
        <v>147</v>
      </c>
      <c r="L130" s="40"/>
      <c r="M130" s="194" t="s">
        <v>1</v>
      </c>
      <c r="N130" s="195" t="s">
        <v>42</v>
      </c>
      <c r="O130" s="72"/>
      <c r="P130" s="196">
        <f>O130*H130</f>
        <v>0</v>
      </c>
      <c r="Q130" s="196">
        <v>0</v>
      </c>
      <c r="R130" s="196">
        <f>Q130*H130</f>
        <v>0</v>
      </c>
      <c r="S130" s="196">
        <v>6.2E-4</v>
      </c>
      <c r="T130" s="197">
        <f>S130*H130</f>
        <v>3.7199999999999997E-2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98" t="s">
        <v>148</v>
      </c>
      <c r="AT130" s="198" t="s">
        <v>143</v>
      </c>
      <c r="AU130" s="198" t="s">
        <v>87</v>
      </c>
      <c r="AY130" s="18" t="s">
        <v>141</v>
      </c>
      <c r="BE130" s="199">
        <f>IF(N130="základní",J130,0)</f>
        <v>0</v>
      </c>
      <c r="BF130" s="199">
        <f>IF(N130="snížená",J130,0)</f>
        <v>0</v>
      </c>
      <c r="BG130" s="199">
        <f>IF(N130="zákl. přenesená",J130,0)</f>
        <v>0</v>
      </c>
      <c r="BH130" s="199">
        <f>IF(N130="sníž. přenesená",J130,0)</f>
        <v>0</v>
      </c>
      <c r="BI130" s="199">
        <f>IF(N130="nulová",J130,0)</f>
        <v>0</v>
      </c>
      <c r="BJ130" s="18" t="s">
        <v>85</v>
      </c>
      <c r="BK130" s="199">
        <f>ROUND(I130*H130,2)</f>
        <v>0</v>
      </c>
      <c r="BL130" s="18" t="s">
        <v>148</v>
      </c>
      <c r="BM130" s="198" t="s">
        <v>1237</v>
      </c>
    </row>
    <row r="131" spans="1:65" s="2" customFormat="1" ht="19.5">
      <c r="A131" s="35"/>
      <c r="B131" s="36"/>
      <c r="C131" s="37"/>
      <c r="D131" s="200" t="s">
        <v>150</v>
      </c>
      <c r="E131" s="37"/>
      <c r="F131" s="201" t="s">
        <v>1238</v>
      </c>
      <c r="G131" s="37"/>
      <c r="H131" s="37"/>
      <c r="I131" s="202"/>
      <c r="J131" s="37"/>
      <c r="K131" s="37"/>
      <c r="L131" s="40"/>
      <c r="M131" s="203"/>
      <c r="N131" s="204"/>
      <c r="O131" s="72"/>
      <c r="P131" s="72"/>
      <c r="Q131" s="72"/>
      <c r="R131" s="72"/>
      <c r="S131" s="72"/>
      <c r="T131" s="73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150</v>
      </c>
      <c r="AU131" s="18" t="s">
        <v>87</v>
      </c>
    </row>
    <row r="132" spans="1:65" s="2" customFormat="1" ht="24.2" customHeight="1">
      <c r="A132" s="35"/>
      <c r="B132" s="36"/>
      <c r="C132" s="187" t="s">
        <v>148</v>
      </c>
      <c r="D132" s="187" t="s">
        <v>143</v>
      </c>
      <c r="E132" s="188" t="s">
        <v>1239</v>
      </c>
      <c r="F132" s="189" t="s">
        <v>1240</v>
      </c>
      <c r="G132" s="190" t="s">
        <v>336</v>
      </c>
      <c r="H132" s="191">
        <v>100</v>
      </c>
      <c r="I132" s="192"/>
      <c r="J132" s="193">
        <f>ROUND(I132*H132,2)</f>
        <v>0</v>
      </c>
      <c r="K132" s="189" t="s">
        <v>147</v>
      </c>
      <c r="L132" s="40"/>
      <c r="M132" s="194" t="s">
        <v>1</v>
      </c>
      <c r="N132" s="195" t="s">
        <v>42</v>
      </c>
      <c r="O132" s="72"/>
      <c r="P132" s="196">
        <f>O132*H132</f>
        <v>0</v>
      </c>
      <c r="Q132" s="196">
        <v>0</v>
      </c>
      <c r="R132" s="196">
        <f>Q132*H132</f>
        <v>0</v>
      </c>
      <c r="S132" s="196">
        <v>6.2E-4</v>
      </c>
      <c r="T132" s="197">
        <f>S132*H132</f>
        <v>6.2E-2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98" t="s">
        <v>148</v>
      </c>
      <c r="AT132" s="198" t="s">
        <v>143</v>
      </c>
      <c r="AU132" s="198" t="s">
        <v>87</v>
      </c>
      <c r="AY132" s="18" t="s">
        <v>141</v>
      </c>
      <c r="BE132" s="199">
        <f>IF(N132="základní",J132,0)</f>
        <v>0</v>
      </c>
      <c r="BF132" s="199">
        <f>IF(N132="snížená",J132,0)</f>
        <v>0</v>
      </c>
      <c r="BG132" s="199">
        <f>IF(N132="zákl. přenesená",J132,0)</f>
        <v>0</v>
      </c>
      <c r="BH132" s="199">
        <f>IF(N132="sníž. přenesená",J132,0)</f>
        <v>0</v>
      </c>
      <c r="BI132" s="199">
        <f>IF(N132="nulová",J132,0)</f>
        <v>0</v>
      </c>
      <c r="BJ132" s="18" t="s">
        <v>85</v>
      </c>
      <c r="BK132" s="199">
        <f>ROUND(I132*H132,2)</f>
        <v>0</v>
      </c>
      <c r="BL132" s="18" t="s">
        <v>148</v>
      </c>
      <c r="BM132" s="198" t="s">
        <v>1241</v>
      </c>
    </row>
    <row r="133" spans="1:65" s="2" customFormat="1" ht="19.5">
      <c r="A133" s="35"/>
      <c r="B133" s="36"/>
      <c r="C133" s="37"/>
      <c r="D133" s="200" t="s">
        <v>150</v>
      </c>
      <c r="E133" s="37"/>
      <c r="F133" s="201" t="s">
        <v>1242</v>
      </c>
      <c r="G133" s="37"/>
      <c r="H133" s="37"/>
      <c r="I133" s="202"/>
      <c r="J133" s="37"/>
      <c r="K133" s="37"/>
      <c r="L133" s="40"/>
      <c r="M133" s="203"/>
      <c r="N133" s="204"/>
      <c r="O133" s="72"/>
      <c r="P133" s="72"/>
      <c r="Q133" s="72"/>
      <c r="R133" s="72"/>
      <c r="S133" s="72"/>
      <c r="T133" s="73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8" t="s">
        <v>150</v>
      </c>
      <c r="AU133" s="18" t="s">
        <v>87</v>
      </c>
    </row>
    <row r="134" spans="1:65" s="2" customFormat="1" ht="24.2" customHeight="1">
      <c r="A134" s="35"/>
      <c r="B134" s="36"/>
      <c r="C134" s="187" t="s">
        <v>181</v>
      </c>
      <c r="D134" s="187" t="s">
        <v>143</v>
      </c>
      <c r="E134" s="188" t="s">
        <v>1243</v>
      </c>
      <c r="F134" s="189" t="s">
        <v>1244</v>
      </c>
      <c r="G134" s="190" t="s">
        <v>383</v>
      </c>
      <c r="H134" s="191">
        <v>40</v>
      </c>
      <c r="I134" s="192"/>
      <c r="J134" s="193">
        <f>ROUND(I134*H134,2)</f>
        <v>0</v>
      </c>
      <c r="K134" s="189" t="s">
        <v>147</v>
      </c>
      <c r="L134" s="40"/>
      <c r="M134" s="194" t="s">
        <v>1</v>
      </c>
      <c r="N134" s="195" t="s">
        <v>42</v>
      </c>
      <c r="O134" s="72"/>
      <c r="P134" s="196">
        <f>O134*H134</f>
        <v>0</v>
      </c>
      <c r="Q134" s="196">
        <v>0</v>
      </c>
      <c r="R134" s="196">
        <f>Q134*H134</f>
        <v>0</v>
      </c>
      <c r="S134" s="196">
        <v>4.4999999999999999E-4</v>
      </c>
      <c r="T134" s="197">
        <f>S134*H134</f>
        <v>1.7999999999999999E-2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98" t="s">
        <v>148</v>
      </c>
      <c r="AT134" s="198" t="s">
        <v>143</v>
      </c>
      <c r="AU134" s="198" t="s">
        <v>87</v>
      </c>
      <c r="AY134" s="18" t="s">
        <v>141</v>
      </c>
      <c r="BE134" s="199">
        <f>IF(N134="základní",J134,0)</f>
        <v>0</v>
      </c>
      <c r="BF134" s="199">
        <f>IF(N134="snížená",J134,0)</f>
        <v>0</v>
      </c>
      <c r="BG134" s="199">
        <f>IF(N134="zákl. přenesená",J134,0)</f>
        <v>0</v>
      </c>
      <c r="BH134" s="199">
        <f>IF(N134="sníž. přenesená",J134,0)</f>
        <v>0</v>
      </c>
      <c r="BI134" s="199">
        <f>IF(N134="nulová",J134,0)</f>
        <v>0</v>
      </c>
      <c r="BJ134" s="18" t="s">
        <v>85</v>
      </c>
      <c r="BK134" s="199">
        <f>ROUND(I134*H134,2)</f>
        <v>0</v>
      </c>
      <c r="BL134" s="18" t="s">
        <v>148</v>
      </c>
      <c r="BM134" s="198" t="s">
        <v>1245</v>
      </c>
    </row>
    <row r="135" spans="1:65" s="2" customFormat="1" ht="19.5">
      <c r="A135" s="35"/>
      <c r="B135" s="36"/>
      <c r="C135" s="37"/>
      <c r="D135" s="200" t="s">
        <v>150</v>
      </c>
      <c r="E135" s="37"/>
      <c r="F135" s="201" t="s">
        <v>1246</v>
      </c>
      <c r="G135" s="37"/>
      <c r="H135" s="37"/>
      <c r="I135" s="202"/>
      <c r="J135" s="37"/>
      <c r="K135" s="37"/>
      <c r="L135" s="40"/>
      <c r="M135" s="203"/>
      <c r="N135" s="204"/>
      <c r="O135" s="72"/>
      <c r="P135" s="72"/>
      <c r="Q135" s="72"/>
      <c r="R135" s="72"/>
      <c r="S135" s="72"/>
      <c r="T135" s="73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8" t="s">
        <v>150</v>
      </c>
      <c r="AU135" s="18" t="s">
        <v>87</v>
      </c>
    </row>
    <row r="136" spans="1:65" s="2" customFormat="1" ht="24.2" customHeight="1">
      <c r="A136" s="35"/>
      <c r="B136" s="36"/>
      <c r="C136" s="187" t="s">
        <v>187</v>
      </c>
      <c r="D136" s="187" t="s">
        <v>143</v>
      </c>
      <c r="E136" s="188" t="s">
        <v>1247</v>
      </c>
      <c r="F136" s="189" t="s">
        <v>1248</v>
      </c>
      <c r="G136" s="190" t="s">
        <v>383</v>
      </c>
      <c r="H136" s="191">
        <v>90</v>
      </c>
      <c r="I136" s="192"/>
      <c r="J136" s="193">
        <f>ROUND(I136*H136,2)</f>
        <v>0</v>
      </c>
      <c r="K136" s="189" t="s">
        <v>147</v>
      </c>
      <c r="L136" s="40"/>
      <c r="M136" s="194" t="s">
        <v>1</v>
      </c>
      <c r="N136" s="195" t="s">
        <v>42</v>
      </c>
      <c r="O136" s="72"/>
      <c r="P136" s="196">
        <f>O136*H136</f>
        <v>0</v>
      </c>
      <c r="Q136" s="196">
        <v>0</v>
      </c>
      <c r="R136" s="196">
        <f>Q136*H136</f>
        <v>0</v>
      </c>
      <c r="S136" s="196">
        <v>5.5000000000000003E-4</v>
      </c>
      <c r="T136" s="197">
        <f>S136*H136</f>
        <v>4.9500000000000002E-2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98" t="s">
        <v>148</v>
      </c>
      <c r="AT136" s="198" t="s">
        <v>143</v>
      </c>
      <c r="AU136" s="198" t="s">
        <v>87</v>
      </c>
      <c r="AY136" s="18" t="s">
        <v>141</v>
      </c>
      <c r="BE136" s="199">
        <f>IF(N136="základní",J136,0)</f>
        <v>0</v>
      </c>
      <c r="BF136" s="199">
        <f>IF(N136="snížená",J136,0)</f>
        <v>0</v>
      </c>
      <c r="BG136" s="199">
        <f>IF(N136="zákl. přenesená",J136,0)</f>
        <v>0</v>
      </c>
      <c r="BH136" s="199">
        <f>IF(N136="sníž. přenesená",J136,0)</f>
        <v>0</v>
      </c>
      <c r="BI136" s="199">
        <f>IF(N136="nulová",J136,0)</f>
        <v>0</v>
      </c>
      <c r="BJ136" s="18" t="s">
        <v>85</v>
      </c>
      <c r="BK136" s="199">
        <f>ROUND(I136*H136,2)</f>
        <v>0</v>
      </c>
      <c r="BL136" s="18" t="s">
        <v>148</v>
      </c>
      <c r="BM136" s="198" t="s">
        <v>1249</v>
      </c>
    </row>
    <row r="137" spans="1:65" s="2" customFormat="1" ht="19.5">
      <c r="A137" s="35"/>
      <c r="B137" s="36"/>
      <c r="C137" s="37"/>
      <c r="D137" s="200" t="s">
        <v>150</v>
      </c>
      <c r="E137" s="37"/>
      <c r="F137" s="201" t="s">
        <v>1250</v>
      </c>
      <c r="G137" s="37"/>
      <c r="H137" s="37"/>
      <c r="I137" s="202"/>
      <c r="J137" s="37"/>
      <c r="K137" s="37"/>
      <c r="L137" s="40"/>
      <c r="M137" s="203"/>
      <c r="N137" s="204"/>
      <c r="O137" s="72"/>
      <c r="P137" s="72"/>
      <c r="Q137" s="72"/>
      <c r="R137" s="72"/>
      <c r="S137" s="72"/>
      <c r="T137" s="73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150</v>
      </c>
      <c r="AU137" s="18" t="s">
        <v>87</v>
      </c>
    </row>
    <row r="138" spans="1:65" s="2" customFormat="1" ht="24.2" customHeight="1">
      <c r="A138" s="35"/>
      <c r="B138" s="36"/>
      <c r="C138" s="187" t="s">
        <v>193</v>
      </c>
      <c r="D138" s="187" t="s">
        <v>143</v>
      </c>
      <c r="E138" s="188" t="s">
        <v>1251</v>
      </c>
      <c r="F138" s="189" t="s">
        <v>1252</v>
      </c>
      <c r="G138" s="190" t="s">
        <v>383</v>
      </c>
      <c r="H138" s="191">
        <v>60</v>
      </c>
      <c r="I138" s="192"/>
      <c r="J138" s="193">
        <f>ROUND(I138*H138,2)</f>
        <v>0</v>
      </c>
      <c r="K138" s="189" t="s">
        <v>147</v>
      </c>
      <c r="L138" s="40"/>
      <c r="M138" s="194" t="s">
        <v>1</v>
      </c>
      <c r="N138" s="195" t="s">
        <v>42</v>
      </c>
      <c r="O138" s="72"/>
      <c r="P138" s="196">
        <f>O138*H138</f>
        <v>0</v>
      </c>
      <c r="Q138" s="196">
        <v>0</v>
      </c>
      <c r="R138" s="196">
        <f>Q138*H138</f>
        <v>0</v>
      </c>
      <c r="S138" s="196">
        <v>2.1000000000000001E-4</v>
      </c>
      <c r="T138" s="197">
        <f>S138*H138</f>
        <v>1.26E-2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98" t="s">
        <v>148</v>
      </c>
      <c r="AT138" s="198" t="s">
        <v>143</v>
      </c>
      <c r="AU138" s="198" t="s">
        <v>87</v>
      </c>
      <c r="AY138" s="18" t="s">
        <v>141</v>
      </c>
      <c r="BE138" s="199">
        <f>IF(N138="základní",J138,0)</f>
        <v>0</v>
      </c>
      <c r="BF138" s="199">
        <f>IF(N138="snížená",J138,0)</f>
        <v>0</v>
      </c>
      <c r="BG138" s="199">
        <f>IF(N138="zákl. přenesená",J138,0)</f>
        <v>0</v>
      </c>
      <c r="BH138" s="199">
        <f>IF(N138="sníž. přenesená",J138,0)</f>
        <v>0</v>
      </c>
      <c r="BI138" s="199">
        <f>IF(N138="nulová",J138,0)</f>
        <v>0</v>
      </c>
      <c r="BJ138" s="18" t="s">
        <v>85</v>
      </c>
      <c r="BK138" s="199">
        <f>ROUND(I138*H138,2)</f>
        <v>0</v>
      </c>
      <c r="BL138" s="18" t="s">
        <v>148</v>
      </c>
      <c r="BM138" s="198" t="s">
        <v>1253</v>
      </c>
    </row>
    <row r="139" spans="1:65" s="2" customFormat="1" ht="19.5">
      <c r="A139" s="35"/>
      <c r="B139" s="36"/>
      <c r="C139" s="37"/>
      <c r="D139" s="200" t="s">
        <v>150</v>
      </c>
      <c r="E139" s="37"/>
      <c r="F139" s="201" t="s">
        <v>1254</v>
      </c>
      <c r="G139" s="37"/>
      <c r="H139" s="37"/>
      <c r="I139" s="202"/>
      <c r="J139" s="37"/>
      <c r="K139" s="37"/>
      <c r="L139" s="40"/>
      <c r="M139" s="203"/>
      <c r="N139" s="204"/>
      <c r="O139" s="72"/>
      <c r="P139" s="72"/>
      <c r="Q139" s="72"/>
      <c r="R139" s="72"/>
      <c r="S139" s="72"/>
      <c r="T139" s="73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8" t="s">
        <v>150</v>
      </c>
      <c r="AU139" s="18" t="s">
        <v>87</v>
      </c>
    </row>
    <row r="140" spans="1:65" s="2" customFormat="1" ht="24.2" customHeight="1">
      <c r="A140" s="35"/>
      <c r="B140" s="36"/>
      <c r="C140" s="187" t="s">
        <v>87</v>
      </c>
      <c r="D140" s="187" t="s">
        <v>143</v>
      </c>
      <c r="E140" s="188" t="s">
        <v>1255</v>
      </c>
      <c r="F140" s="189" t="s">
        <v>1256</v>
      </c>
      <c r="G140" s="190" t="s">
        <v>383</v>
      </c>
      <c r="H140" s="191">
        <v>6</v>
      </c>
      <c r="I140" s="192"/>
      <c r="J140" s="193">
        <f>ROUND(I140*H140,2)</f>
        <v>0</v>
      </c>
      <c r="K140" s="189" t="s">
        <v>147</v>
      </c>
      <c r="L140" s="40"/>
      <c r="M140" s="194" t="s">
        <v>1</v>
      </c>
      <c r="N140" s="195" t="s">
        <v>42</v>
      </c>
      <c r="O140" s="72"/>
      <c r="P140" s="196">
        <f>O140*H140</f>
        <v>0</v>
      </c>
      <c r="Q140" s="196">
        <v>0</v>
      </c>
      <c r="R140" s="196">
        <f>Q140*H140</f>
        <v>0</v>
      </c>
      <c r="S140" s="196">
        <v>2.5999999999999999E-3</v>
      </c>
      <c r="T140" s="197">
        <f>S140*H140</f>
        <v>1.5599999999999999E-2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98" t="s">
        <v>148</v>
      </c>
      <c r="AT140" s="198" t="s">
        <v>143</v>
      </c>
      <c r="AU140" s="198" t="s">
        <v>87</v>
      </c>
      <c r="AY140" s="18" t="s">
        <v>141</v>
      </c>
      <c r="BE140" s="199">
        <f>IF(N140="základní",J140,0)</f>
        <v>0</v>
      </c>
      <c r="BF140" s="199">
        <f>IF(N140="snížená",J140,0)</f>
        <v>0</v>
      </c>
      <c r="BG140" s="199">
        <f>IF(N140="zákl. přenesená",J140,0)</f>
        <v>0</v>
      </c>
      <c r="BH140" s="199">
        <f>IF(N140="sníž. přenesená",J140,0)</f>
        <v>0</v>
      </c>
      <c r="BI140" s="199">
        <f>IF(N140="nulová",J140,0)</f>
        <v>0</v>
      </c>
      <c r="BJ140" s="18" t="s">
        <v>85</v>
      </c>
      <c r="BK140" s="199">
        <f>ROUND(I140*H140,2)</f>
        <v>0</v>
      </c>
      <c r="BL140" s="18" t="s">
        <v>148</v>
      </c>
      <c r="BM140" s="198" t="s">
        <v>1257</v>
      </c>
    </row>
    <row r="141" spans="1:65" s="2" customFormat="1" ht="19.5">
      <c r="A141" s="35"/>
      <c r="B141" s="36"/>
      <c r="C141" s="37"/>
      <c r="D141" s="200" t="s">
        <v>150</v>
      </c>
      <c r="E141" s="37"/>
      <c r="F141" s="201" t="s">
        <v>1258</v>
      </c>
      <c r="G141" s="37"/>
      <c r="H141" s="37"/>
      <c r="I141" s="202"/>
      <c r="J141" s="37"/>
      <c r="K141" s="37"/>
      <c r="L141" s="40"/>
      <c r="M141" s="203"/>
      <c r="N141" s="204"/>
      <c r="O141" s="72"/>
      <c r="P141" s="72"/>
      <c r="Q141" s="72"/>
      <c r="R141" s="72"/>
      <c r="S141" s="72"/>
      <c r="T141" s="73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8" t="s">
        <v>150</v>
      </c>
      <c r="AU141" s="18" t="s">
        <v>87</v>
      </c>
    </row>
    <row r="142" spans="1:65" s="12" customFormat="1" ht="25.9" customHeight="1">
      <c r="B142" s="171"/>
      <c r="C142" s="172"/>
      <c r="D142" s="173" t="s">
        <v>76</v>
      </c>
      <c r="E142" s="174" t="s">
        <v>695</v>
      </c>
      <c r="F142" s="174" t="s">
        <v>696</v>
      </c>
      <c r="G142" s="172"/>
      <c r="H142" s="172"/>
      <c r="I142" s="175"/>
      <c r="J142" s="176">
        <f>BK142</f>
        <v>0</v>
      </c>
      <c r="K142" s="172"/>
      <c r="L142" s="177"/>
      <c r="M142" s="178"/>
      <c r="N142" s="179"/>
      <c r="O142" s="179"/>
      <c r="P142" s="180">
        <f>P143+P150+P163</f>
        <v>0</v>
      </c>
      <c r="Q142" s="179"/>
      <c r="R142" s="180">
        <f>R143+R150+R163</f>
        <v>0.06</v>
      </c>
      <c r="S142" s="179"/>
      <c r="T142" s="181">
        <f>T143+T150+T163</f>
        <v>0</v>
      </c>
      <c r="AR142" s="182" t="s">
        <v>85</v>
      </c>
      <c r="AT142" s="183" t="s">
        <v>76</v>
      </c>
      <c r="AU142" s="183" t="s">
        <v>77</v>
      </c>
      <c r="AY142" s="182" t="s">
        <v>141</v>
      </c>
      <c r="BK142" s="184">
        <f>BK143+BK150+BK163</f>
        <v>0</v>
      </c>
    </row>
    <row r="143" spans="1:65" s="12" customFormat="1" ht="22.9" customHeight="1">
      <c r="B143" s="171"/>
      <c r="C143" s="172"/>
      <c r="D143" s="173" t="s">
        <v>76</v>
      </c>
      <c r="E143" s="185" t="s">
        <v>1259</v>
      </c>
      <c r="F143" s="185" t="s">
        <v>1260</v>
      </c>
      <c r="G143" s="172"/>
      <c r="H143" s="172"/>
      <c r="I143" s="175"/>
      <c r="J143" s="186">
        <f>BK143</f>
        <v>0</v>
      </c>
      <c r="K143" s="172"/>
      <c r="L143" s="177"/>
      <c r="M143" s="178"/>
      <c r="N143" s="179"/>
      <c r="O143" s="179"/>
      <c r="P143" s="180">
        <f>SUM(P144:P149)</f>
        <v>0</v>
      </c>
      <c r="Q143" s="179"/>
      <c r="R143" s="180">
        <f>SUM(R144:R149)</f>
        <v>0.06</v>
      </c>
      <c r="S143" s="179"/>
      <c r="T143" s="181">
        <f>SUM(T144:T149)</f>
        <v>0</v>
      </c>
      <c r="AR143" s="182" t="s">
        <v>85</v>
      </c>
      <c r="AT143" s="183" t="s">
        <v>76</v>
      </c>
      <c r="AU143" s="183" t="s">
        <v>85</v>
      </c>
      <c r="AY143" s="182" t="s">
        <v>141</v>
      </c>
      <c r="BK143" s="184">
        <f>SUM(BK144:BK149)</f>
        <v>0</v>
      </c>
    </row>
    <row r="144" spans="1:65" s="2" customFormat="1" ht="24.2" customHeight="1">
      <c r="A144" s="35"/>
      <c r="B144" s="36"/>
      <c r="C144" s="187" t="s">
        <v>219</v>
      </c>
      <c r="D144" s="187" t="s">
        <v>143</v>
      </c>
      <c r="E144" s="188" t="s">
        <v>1261</v>
      </c>
      <c r="F144" s="189" t="s">
        <v>1262</v>
      </c>
      <c r="G144" s="190" t="s">
        <v>336</v>
      </c>
      <c r="H144" s="191">
        <v>60</v>
      </c>
      <c r="I144" s="192"/>
      <c r="J144" s="193">
        <f>ROUND(I144*H144,2)</f>
        <v>0</v>
      </c>
      <c r="K144" s="189" t="s">
        <v>147</v>
      </c>
      <c r="L144" s="40"/>
      <c r="M144" s="194" t="s">
        <v>1</v>
      </c>
      <c r="N144" s="195" t="s">
        <v>42</v>
      </c>
      <c r="O144" s="72"/>
      <c r="P144" s="196">
        <f>O144*H144</f>
        <v>0</v>
      </c>
      <c r="Q144" s="196">
        <v>0</v>
      </c>
      <c r="R144" s="196">
        <f>Q144*H144</f>
        <v>0</v>
      </c>
      <c r="S144" s="196">
        <v>0</v>
      </c>
      <c r="T144" s="19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98" t="s">
        <v>148</v>
      </c>
      <c r="AT144" s="198" t="s">
        <v>143</v>
      </c>
      <c r="AU144" s="198" t="s">
        <v>87</v>
      </c>
      <c r="AY144" s="18" t="s">
        <v>141</v>
      </c>
      <c r="BE144" s="199">
        <f>IF(N144="základní",J144,0)</f>
        <v>0</v>
      </c>
      <c r="BF144" s="199">
        <f>IF(N144="snížená",J144,0)</f>
        <v>0</v>
      </c>
      <c r="BG144" s="199">
        <f>IF(N144="zákl. přenesená",J144,0)</f>
        <v>0</v>
      </c>
      <c r="BH144" s="199">
        <f>IF(N144="sníž. přenesená",J144,0)</f>
        <v>0</v>
      </c>
      <c r="BI144" s="199">
        <f>IF(N144="nulová",J144,0)</f>
        <v>0</v>
      </c>
      <c r="BJ144" s="18" t="s">
        <v>85</v>
      </c>
      <c r="BK144" s="199">
        <f>ROUND(I144*H144,2)</f>
        <v>0</v>
      </c>
      <c r="BL144" s="18" t="s">
        <v>148</v>
      </c>
      <c r="BM144" s="198" t="s">
        <v>1263</v>
      </c>
    </row>
    <row r="145" spans="1:65" s="2" customFormat="1" ht="29.25">
      <c r="A145" s="35"/>
      <c r="B145" s="36"/>
      <c r="C145" s="37"/>
      <c r="D145" s="200" t="s">
        <v>150</v>
      </c>
      <c r="E145" s="37"/>
      <c r="F145" s="201" t="s">
        <v>1264</v>
      </c>
      <c r="G145" s="37"/>
      <c r="H145" s="37"/>
      <c r="I145" s="202"/>
      <c r="J145" s="37"/>
      <c r="K145" s="37"/>
      <c r="L145" s="40"/>
      <c r="M145" s="203"/>
      <c r="N145" s="204"/>
      <c r="O145" s="72"/>
      <c r="P145" s="72"/>
      <c r="Q145" s="72"/>
      <c r="R145" s="72"/>
      <c r="S145" s="72"/>
      <c r="T145" s="73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8" t="s">
        <v>150</v>
      </c>
      <c r="AU145" s="18" t="s">
        <v>87</v>
      </c>
    </row>
    <row r="146" spans="1:65" s="2" customFormat="1" ht="16.5" customHeight="1">
      <c r="A146" s="35"/>
      <c r="B146" s="36"/>
      <c r="C146" s="248" t="s">
        <v>236</v>
      </c>
      <c r="D146" s="248" t="s">
        <v>248</v>
      </c>
      <c r="E146" s="249" t="s">
        <v>1265</v>
      </c>
      <c r="F146" s="250" t="s">
        <v>1266</v>
      </c>
      <c r="G146" s="251" t="s">
        <v>903</v>
      </c>
      <c r="H146" s="252">
        <v>60</v>
      </c>
      <c r="I146" s="253"/>
      <c r="J146" s="254">
        <f>ROUND(I146*H146,2)</f>
        <v>0</v>
      </c>
      <c r="K146" s="250" t="s">
        <v>147</v>
      </c>
      <c r="L146" s="255"/>
      <c r="M146" s="256" t="s">
        <v>1</v>
      </c>
      <c r="N146" s="257" t="s">
        <v>42</v>
      </c>
      <c r="O146" s="72"/>
      <c r="P146" s="196">
        <f>O146*H146</f>
        <v>0</v>
      </c>
      <c r="Q146" s="196">
        <v>1E-3</v>
      </c>
      <c r="R146" s="196">
        <f>Q146*H146</f>
        <v>0.06</v>
      </c>
      <c r="S146" s="196">
        <v>0</v>
      </c>
      <c r="T146" s="19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98" t="s">
        <v>200</v>
      </c>
      <c r="AT146" s="198" t="s">
        <v>248</v>
      </c>
      <c r="AU146" s="198" t="s">
        <v>87</v>
      </c>
      <c r="AY146" s="18" t="s">
        <v>141</v>
      </c>
      <c r="BE146" s="199">
        <f>IF(N146="základní",J146,0)</f>
        <v>0</v>
      </c>
      <c r="BF146" s="199">
        <f>IF(N146="snížená",J146,0)</f>
        <v>0</v>
      </c>
      <c r="BG146" s="199">
        <f>IF(N146="zákl. přenesená",J146,0)</f>
        <v>0</v>
      </c>
      <c r="BH146" s="199">
        <f>IF(N146="sníž. přenesená",J146,0)</f>
        <v>0</v>
      </c>
      <c r="BI146" s="199">
        <f>IF(N146="nulová",J146,0)</f>
        <v>0</v>
      </c>
      <c r="BJ146" s="18" t="s">
        <v>85</v>
      </c>
      <c r="BK146" s="199">
        <f>ROUND(I146*H146,2)</f>
        <v>0</v>
      </c>
      <c r="BL146" s="18" t="s">
        <v>148</v>
      </c>
      <c r="BM146" s="198" t="s">
        <v>1267</v>
      </c>
    </row>
    <row r="147" spans="1:65" s="2" customFormat="1" ht="11.25">
      <c r="A147" s="35"/>
      <c r="B147" s="36"/>
      <c r="C147" s="37"/>
      <c r="D147" s="200" t="s">
        <v>150</v>
      </c>
      <c r="E147" s="37"/>
      <c r="F147" s="201" t="s">
        <v>1266</v>
      </c>
      <c r="G147" s="37"/>
      <c r="H147" s="37"/>
      <c r="I147" s="202"/>
      <c r="J147" s="37"/>
      <c r="K147" s="37"/>
      <c r="L147" s="40"/>
      <c r="M147" s="203"/>
      <c r="N147" s="204"/>
      <c r="O147" s="72"/>
      <c r="P147" s="72"/>
      <c r="Q147" s="72"/>
      <c r="R147" s="72"/>
      <c r="S147" s="72"/>
      <c r="T147" s="73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8" t="s">
        <v>150</v>
      </c>
      <c r="AU147" s="18" t="s">
        <v>87</v>
      </c>
    </row>
    <row r="148" spans="1:65" s="2" customFormat="1" ht="24.2" customHeight="1">
      <c r="A148" s="35"/>
      <c r="B148" s="36"/>
      <c r="C148" s="187" t="s">
        <v>200</v>
      </c>
      <c r="D148" s="187" t="s">
        <v>143</v>
      </c>
      <c r="E148" s="188" t="s">
        <v>1268</v>
      </c>
      <c r="F148" s="189" t="s">
        <v>1269</v>
      </c>
      <c r="G148" s="190" t="s">
        <v>196</v>
      </c>
      <c r="H148" s="191">
        <v>0.2</v>
      </c>
      <c r="I148" s="192"/>
      <c r="J148" s="193">
        <f>ROUND(I148*H148,2)</f>
        <v>0</v>
      </c>
      <c r="K148" s="189" t="s">
        <v>147</v>
      </c>
      <c r="L148" s="40"/>
      <c r="M148" s="194" t="s">
        <v>1</v>
      </c>
      <c r="N148" s="195" t="s">
        <v>42</v>
      </c>
      <c r="O148" s="72"/>
      <c r="P148" s="196">
        <f>O148*H148</f>
        <v>0</v>
      </c>
      <c r="Q148" s="196">
        <v>0</v>
      </c>
      <c r="R148" s="196">
        <f>Q148*H148</f>
        <v>0</v>
      </c>
      <c r="S148" s="196">
        <v>0</v>
      </c>
      <c r="T148" s="19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98" t="s">
        <v>148</v>
      </c>
      <c r="AT148" s="198" t="s">
        <v>143</v>
      </c>
      <c r="AU148" s="198" t="s">
        <v>87</v>
      </c>
      <c r="AY148" s="18" t="s">
        <v>141</v>
      </c>
      <c r="BE148" s="199">
        <f>IF(N148="základní",J148,0)</f>
        <v>0</v>
      </c>
      <c r="BF148" s="199">
        <f>IF(N148="snížená",J148,0)</f>
        <v>0</v>
      </c>
      <c r="BG148" s="199">
        <f>IF(N148="zákl. přenesená",J148,0)</f>
        <v>0</v>
      </c>
      <c r="BH148" s="199">
        <f>IF(N148="sníž. přenesená",J148,0)</f>
        <v>0</v>
      </c>
      <c r="BI148" s="199">
        <f>IF(N148="nulová",J148,0)</f>
        <v>0</v>
      </c>
      <c r="BJ148" s="18" t="s">
        <v>85</v>
      </c>
      <c r="BK148" s="199">
        <f>ROUND(I148*H148,2)</f>
        <v>0</v>
      </c>
      <c r="BL148" s="18" t="s">
        <v>148</v>
      </c>
      <c r="BM148" s="198" t="s">
        <v>1270</v>
      </c>
    </row>
    <row r="149" spans="1:65" s="2" customFormat="1" ht="29.25">
      <c r="A149" s="35"/>
      <c r="B149" s="36"/>
      <c r="C149" s="37"/>
      <c r="D149" s="200" t="s">
        <v>150</v>
      </c>
      <c r="E149" s="37"/>
      <c r="F149" s="201" t="s">
        <v>1271</v>
      </c>
      <c r="G149" s="37"/>
      <c r="H149" s="37"/>
      <c r="I149" s="202"/>
      <c r="J149" s="37"/>
      <c r="K149" s="37"/>
      <c r="L149" s="40"/>
      <c r="M149" s="203"/>
      <c r="N149" s="204"/>
      <c r="O149" s="72"/>
      <c r="P149" s="72"/>
      <c r="Q149" s="72"/>
      <c r="R149" s="72"/>
      <c r="S149" s="72"/>
      <c r="T149" s="73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8" t="s">
        <v>150</v>
      </c>
      <c r="AU149" s="18" t="s">
        <v>87</v>
      </c>
    </row>
    <row r="150" spans="1:65" s="12" customFormat="1" ht="22.9" customHeight="1">
      <c r="B150" s="171"/>
      <c r="C150" s="172"/>
      <c r="D150" s="173" t="s">
        <v>76</v>
      </c>
      <c r="E150" s="185" t="s">
        <v>1272</v>
      </c>
      <c r="F150" s="185" t="s">
        <v>1273</v>
      </c>
      <c r="G150" s="172"/>
      <c r="H150" s="172"/>
      <c r="I150" s="175"/>
      <c r="J150" s="186">
        <f>BK150</f>
        <v>0</v>
      </c>
      <c r="K150" s="172"/>
      <c r="L150" s="177"/>
      <c r="M150" s="178"/>
      <c r="N150" s="179"/>
      <c r="O150" s="179"/>
      <c r="P150" s="180">
        <f>SUM(P151:P162)</f>
        <v>0</v>
      </c>
      <c r="Q150" s="179"/>
      <c r="R150" s="180">
        <f>SUM(R151:R162)</f>
        <v>0</v>
      </c>
      <c r="S150" s="179"/>
      <c r="T150" s="181">
        <f>SUM(T151:T162)</f>
        <v>0</v>
      </c>
      <c r="AR150" s="182" t="s">
        <v>87</v>
      </c>
      <c r="AT150" s="183" t="s">
        <v>76</v>
      </c>
      <c r="AU150" s="183" t="s">
        <v>85</v>
      </c>
      <c r="AY150" s="182" t="s">
        <v>141</v>
      </c>
      <c r="BK150" s="184">
        <f>SUM(BK151:BK162)</f>
        <v>0</v>
      </c>
    </row>
    <row r="151" spans="1:65" s="2" customFormat="1" ht="24.2" customHeight="1">
      <c r="A151" s="35"/>
      <c r="B151" s="36"/>
      <c r="C151" s="187" t="s">
        <v>242</v>
      </c>
      <c r="D151" s="187" t="s">
        <v>143</v>
      </c>
      <c r="E151" s="188" t="s">
        <v>1274</v>
      </c>
      <c r="F151" s="189" t="s">
        <v>1275</v>
      </c>
      <c r="G151" s="190" t="s">
        <v>336</v>
      </c>
      <c r="H151" s="191">
        <v>250</v>
      </c>
      <c r="I151" s="192"/>
      <c r="J151" s="193">
        <f>ROUND(I151*H151,2)</f>
        <v>0</v>
      </c>
      <c r="K151" s="189" t="s">
        <v>147</v>
      </c>
      <c r="L151" s="40"/>
      <c r="M151" s="194" t="s">
        <v>1</v>
      </c>
      <c r="N151" s="195" t="s">
        <v>42</v>
      </c>
      <c r="O151" s="72"/>
      <c r="P151" s="196">
        <f>O151*H151</f>
        <v>0</v>
      </c>
      <c r="Q151" s="196">
        <v>0</v>
      </c>
      <c r="R151" s="196">
        <f>Q151*H151</f>
        <v>0</v>
      </c>
      <c r="S151" s="196">
        <v>0</v>
      </c>
      <c r="T151" s="19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98" t="s">
        <v>270</v>
      </c>
      <c r="AT151" s="198" t="s">
        <v>143</v>
      </c>
      <c r="AU151" s="198" t="s">
        <v>87</v>
      </c>
      <c r="AY151" s="18" t="s">
        <v>141</v>
      </c>
      <c r="BE151" s="199">
        <f>IF(N151="základní",J151,0)</f>
        <v>0</v>
      </c>
      <c r="BF151" s="199">
        <f>IF(N151="snížená",J151,0)</f>
        <v>0</v>
      </c>
      <c r="BG151" s="199">
        <f>IF(N151="zákl. přenesená",J151,0)</f>
        <v>0</v>
      </c>
      <c r="BH151" s="199">
        <f>IF(N151="sníž. přenesená",J151,0)</f>
        <v>0</v>
      </c>
      <c r="BI151" s="199">
        <f>IF(N151="nulová",J151,0)</f>
        <v>0</v>
      </c>
      <c r="BJ151" s="18" t="s">
        <v>85</v>
      </c>
      <c r="BK151" s="199">
        <f>ROUND(I151*H151,2)</f>
        <v>0</v>
      </c>
      <c r="BL151" s="18" t="s">
        <v>270</v>
      </c>
      <c r="BM151" s="198" t="s">
        <v>1276</v>
      </c>
    </row>
    <row r="152" spans="1:65" s="2" customFormat="1" ht="29.25">
      <c r="A152" s="35"/>
      <c r="B152" s="36"/>
      <c r="C152" s="37"/>
      <c r="D152" s="200" t="s">
        <v>150</v>
      </c>
      <c r="E152" s="37"/>
      <c r="F152" s="201" t="s">
        <v>1277</v>
      </c>
      <c r="G152" s="37"/>
      <c r="H152" s="37"/>
      <c r="I152" s="202"/>
      <c r="J152" s="37"/>
      <c r="K152" s="37"/>
      <c r="L152" s="40"/>
      <c r="M152" s="203"/>
      <c r="N152" s="204"/>
      <c r="O152" s="72"/>
      <c r="P152" s="72"/>
      <c r="Q152" s="72"/>
      <c r="R152" s="72"/>
      <c r="S152" s="72"/>
      <c r="T152" s="73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8" t="s">
        <v>150</v>
      </c>
      <c r="AU152" s="18" t="s">
        <v>87</v>
      </c>
    </row>
    <row r="153" spans="1:65" s="2" customFormat="1" ht="16.5" customHeight="1">
      <c r="A153" s="35"/>
      <c r="B153" s="36"/>
      <c r="C153" s="248" t="s">
        <v>247</v>
      </c>
      <c r="D153" s="248" t="s">
        <v>248</v>
      </c>
      <c r="E153" s="249" t="s">
        <v>1278</v>
      </c>
      <c r="F153" s="250" t="s">
        <v>1279</v>
      </c>
      <c r="G153" s="251" t="s">
        <v>336</v>
      </c>
      <c r="H153" s="252">
        <v>250</v>
      </c>
      <c r="I153" s="253"/>
      <c r="J153" s="254">
        <f>ROUND(I153*H153,2)</f>
        <v>0</v>
      </c>
      <c r="K153" s="250" t="s">
        <v>222</v>
      </c>
      <c r="L153" s="255"/>
      <c r="M153" s="256" t="s">
        <v>1</v>
      </c>
      <c r="N153" s="257" t="s">
        <v>42</v>
      </c>
      <c r="O153" s="72"/>
      <c r="P153" s="196">
        <f>O153*H153</f>
        <v>0</v>
      </c>
      <c r="Q153" s="196">
        <v>0</v>
      </c>
      <c r="R153" s="196">
        <f>Q153*H153</f>
        <v>0</v>
      </c>
      <c r="S153" s="196">
        <v>0</v>
      </c>
      <c r="T153" s="19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98" t="s">
        <v>361</v>
      </c>
      <c r="AT153" s="198" t="s">
        <v>248</v>
      </c>
      <c r="AU153" s="198" t="s">
        <v>87</v>
      </c>
      <c r="AY153" s="18" t="s">
        <v>141</v>
      </c>
      <c r="BE153" s="199">
        <f>IF(N153="základní",J153,0)</f>
        <v>0</v>
      </c>
      <c r="BF153" s="199">
        <f>IF(N153="snížená",J153,0)</f>
        <v>0</v>
      </c>
      <c r="BG153" s="199">
        <f>IF(N153="zákl. přenesená",J153,0)</f>
        <v>0</v>
      </c>
      <c r="BH153" s="199">
        <f>IF(N153="sníž. přenesená",J153,0)</f>
        <v>0</v>
      </c>
      <c r="BI153" s="199">
        <f>IF(N153="nulová",J153,0)</f>
        <v>0</v>
      </c>
      <c r="BJ153" s="18" t="s">
        <v>85</v>
      </c>
      <c r="BK153" s="199">
        <f>ROUND(I153*H153,2)</f>
        <v>0</v>
      </c>
      <c r="BL153" s="18" t="s">
        <v>270</v>
      </c>
      <c r="BM153" s="198" t="s">
        <v>1280</v>
      </c>
    </row>
    <row r="154" spans="1:65" s="2" customFormat="1" ht="11.25">
      <c r="A154" s="35"/>
      <c r="B154" s="36"/>
      <c r="C154" s="37"/>
      <c r="D154" s="200" t="s">
        <v>150</v>
      </c>
      <c r="E154" s="37"/>
      <c r="F154" s="201" t="s">
        <v>1279</v>
      </c>
      <c r="G154" s="37"/>
      <c r="H154" s="37"/>
      <c r="I154" s="202"/>
      <c r="J154" s="37"/>
      <c r="K154" s="37"/>
      <c r="L154" s="40"/>
      <c r="M154" s="203"/>
      <c r="N154" s="204"/>
      <c r="O154" s="72"/>
      <c r="P154" s="72"/>
      <c r="Q154" s="72"/>
      <c r="R154" s="72"/>
      <c r="S154" s="72"/>
      <c r="T154" s="73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8" t="s">
        <v>150</v>
      </c>
      <c r="AU154" s="18" t="s">
        <v>87</v>
      </c>
    </row>
    <row r="155" spans="1:65" s="2" customFormat="1" ht="24.2" customHeight="1">
      <c r="A155" s="35"/>
      <c r="B155" s="36"/>
      <c r="C155" s="187" t="s">
        <v>253</v>
      </c>
      <c r="D155" s="187" t="s">
        <v>143</v>
      </c>
      <c r="E155" s="188" t="s">
        <v>1281</v>
      </c>
      <c r="F155" s="189" t="s">
        <v>1282</v>
      </c>
      <c r="G155" s="190" t="s">
        <v>336</v>
      </c>
      <c r="H155" s="191">
        <v>80</v>
      </c>
      <c r="I155" s="192"/>
      <c r="J155" s="193">
        <f>ROUND(I155*H155,2)</f>
        <v>0</v>
      </c>
      <c r="K155" s="189" t="s">
        <v>147</v>
      </c>
      <c r="L155" s="40"/>
      <c r="M155" s="194" t="s">
        <v>1</v>
      </c>
      <c r="N155" s="195" t="s">
        <v>42</v>
      </c>
      <c r="O155" s="72"/>
      <c r="P155" s="196">
        <f>O155*H155</f>
        <v>0</v>
      </c>
      <c r="Q155" s="196">
        <v>0</v>
      </c>
      <c r="R155" s="196">
        <f>Q155*H155</f>
        <v>0</v>
      </c>
      <c r="S155" s="196">
        <v>0</v>
      </c>
      <c r="T155" s="19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98" t="s">
        <v>270</v>
      </c>
      <c r="AT155" s="198" t="s">
        <v>143</v>
      </c>
      <c r="AU155" s="198" t="s">
        <v>87</v>
      </c>
      <c r="AY155" s="18" t="s">
        <v>141</v>
      </c>
      <c r="BE155" s="199">
        <f>IF(N155="základní",J155,0)</f>
        <v>0</v>
      </c>
      <c r="BF155" s="199">
        <f>IF(N155="snížená",J155,0)</f>
        <v>0</v>
      </c>
      <c r="BG155" s="199">
        <f>IF(N155="zákl. přenesená",J155,0)</f>
        <v>0</v>
      </c>
      <c r="BH155" s="199">
        <f>IF(N155="sníž. přenesená",J155,0)</f>
        <v>0</v>
      </c>
      <c r="BI155" s="199">
        <f>IF(N155="nulová",J155,0)</f>
        <v>0</v>
      </c>
      <c r="BJ155" s="18" t="s">
        <v>85</v>
      </c>
      <c r="BK155" s="199">
        <f>ROUND(I155*H155,2)</f>
        <v>0</v>
      </c>
      <c r="BL155" s="18" t="s">
        <v>270</v>
      </c>
      <c r="BM155" s="198" t="s">
        <v>1283</v>
      </c>
    </row>
    <row r="156" spans="1:65" s="2" customFormat="1" ht="39">
      <c r="A156" s="35"/>
      <c r="B156" s="36"/>
      <c r="C156" s="37"/>
      <c r="D156" s="200" t="s">
        <v>150</v>
      </c>
      <c r="E156" s="37"/>
      <c r="F156" s="201" t="s">
        <v>1284</v>
      </c>
      <c r="G156" s="37"/>
      <c r="H156" s="37"/>
      <c r="I156" s="202"/>
      <c r="J156" s="37"/>
      <c r="K156" s="37"/>
      <c r="L156" s="40"/>
      <c r="M156" s="203"/>
      <c r="N156" s="204"/>
      <c r="O156" s="72"/>
      <c r="P156" s="72"/>
      <c r="Q156" s="72"/>
      <c r="R156" s="72"/>
      <c r="S156" s="72"/>
      <c r="T156" s="73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8" t="s">
        <v>150</v>
      </c>
      <c r="AU156" s="18" t="s">
        <v>87</v>
      </c>
    </row>
    <row r="157" spans="1:65" s="2" customFormat="1" ht="16.5" customHeight="1">
      <c r="A157" s="35"/>
      <c r="B157" s="36"/>
      <c r="C157" s="187" t="s">
        <v>259</v>
      </c>
      <c r="D157" s="187" t="s">
        <v>143</v>
      </c>
      <c r="E157" s="188" t="s">
        <v>1285</v>
      </c>
      <c r="F157" s="189" t="s">
        <v>1286</v>
      </c>
      <c r="G157" s="190" t="s">
        <v>383</v>
      </c>
      <c r="H157" s="191">
        <v>6</v>
      </c>
      <c r="I157" s="192"/>
      <c r="J157" s="193">
        <f>ROUND(I157*H157,2)</f>
        <v>0</v>
      </c>
      <c r="K157" s="189" t="s">
        <v>147</v>
      </c>
      <c r="L157" s="40"/>
      <c r="M157" s="194" t="s">
        <v>1</v>
      </c>
      <c r="N157" s="195" t="s">
        <v>42</v>
      </c>
      <c r="O157" s="72"/>
      <c r="P157" s="196">
        <f>O157*H157</f>
        <v>0</v>
      </c>
      <c r="Q157" s="196">
        <v>0</v>
      </c>
      <c r="R157" s="196">
        <f>Q157*H157</f>
        <v>0</v>
      </c>
      <c r="S157" s="196">
        <v>0</v>
      </c>
      <c r="T157" s="19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98" t="s">
        <v>270</v>
      </c>
      <c r="AT157" s="198" t="s">
        <v>143</v>
      </c>
      <c r="AU157" s="198" t="s">
        <v>87</v>
      </c>
      <c r="AY157" s="18" t="s">
        <v>141</v>
      </c>
      <c r="BE157" s="199">
        <f>IF(N157="základní",J157,0)</f>
        <v>0</v>
      </c>
      <c r="BF157" s="199">
        <f>IF(N157="snížená",J157,0)</f>
        <v>0</v>
      </c>
      <c r="BG157" s="199">
        <f>IF(N157="zákl. přenesená",J157,0)</f>
        <v>0</v>
      </c>
      <c r="BH157" s="199">
        <f>IF(N157="sníž. přenesená",J157,0)</f>
        <v>0</v>
      </c>
      <c r="BI157" s="199">
        <f>IF(N157="nulová",J157,0)</f>
        <v>0</v>
      </c>
      <c r="BJ157" s="18" t="s">
        <v>85</v>
      </c>
      <c r="BK157" s="199">
        <f>ROUND(I157*H157,2)</f>
        <v>0</v>
      </c>
      <c r="BL157" s="18" t="s">
        <v>270</v>
      </c>
      <c r="BM157" s="198" t="s">
        <v>1287</v>
      </c>
    </row>
    <row r="158" spans="1:65" s="2" customFormat="1" ht="19.5">
      <c r="A158" s="35"/>
      <c r="B158" s="36"/>
      <c r="C158" s="37"/>
      <c r="D158" s="200" t="s">
        <v>150</v>
      </c>
      <c r="E158" s="37"/>
      <c r="F158" s="201" t="s">
        <v>1288</v>
      </c>
      <c r="G158" s="37"/>
      <c r="H158" s="37"/>
      <c r="I158" s="202"/>
      <c r="J158" s="37"/>
      <c r="K158" s="37"/>
      <c r="L158" s="40"/>
      <c r="M158" s="203"/>
      <c r="N158" s="204"/>
      <c r="O158" s="72"/>
      <c r="P158" s="72"/>
      <c r="Q158" s="72"/>
      <c r="R158" s="72"/>
      <c r="S158" s="72"/>
      <c r="T158" s="73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8" t="s">
        <v>150</v>
      </c>
      <c r="AU158" s="18" t="s">
        <v>87</v>
      </c>
    </row>
    <row r="159" spans="1:65" s="2" customFormat="1" ht="16.5" customHeight="1">
      <c r="A159" s="35"/>
      <c r="B159" s="36"/>
      <c r="C159" s="187" t="s">
        <v>8</v>
      </c>
      <c r="D159" s="187" t="s">
        <v>143</v>
      </c>
      <c r="E159" s="188" t="s">
        <v>1289</v>
      </c>
      <c r="F159" s="189" t="s">
        <v>1290</v>
      </c>
      <c r="G159" s="190" t="s">
        <v>383</v>
      </c>
      <c r="H159" s="191">
        <v>6</v>
      </c>
      <c r="I159" s="192"/>
      <c r="J159" s="193">
        <f>ROUND(I159*H159,2)</f>
        <v>0</v>
      </c>
      <c r="K159" s="189" t="s">
        <v>147</v>
      </c>
      <c r="L159" s="40"/>
      <c r="M159" s="194" t="s">
        <v>1</v>
      </c>
      <c r="N159" s="195" t="s">
        <v>42</v>
      </c>
      <c r="O159" s="72"/>
      <c r="P159" s="196">
        <f>O159*H159</f>
        <v>0</v>
      </c>
      <c r="Q159" s="196">
        <v>0</v>
      </c>
      <c r="R159" s="196">
        <f>Q159*H159</f>
        <v>0</v>
      </c>
      <c r="S159" s="196">
        <v>0</v>
      </c>
      <c r="T159" s="19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98" t="s">
        <v>270</v>
      </c>
      <c r="AT159" s="198" t="s">
        <v>143</v>
      </c>
      <c r="AU159" s="198" t="s">
        <v>87</v>
      </c>
      <c r="AY159" s="18" t="s">
        <v>141</v>
      </c>
      <c r="BE159" s="199">
        <f>IF(N159="základní",J159,0)</f>
        <v>0</v>
      </c>
      <c r="BF159" s="199">
        <f>IF(N159="snížená",J159,0)</f>
        <v>0</v>
      </c>
      <c r="BG159" s="199">
        <f>IF(N159="zákl. přenesená",J159,0)</f>
        <v>0</v>
      </c>
      <c r="BH159" s="199">
        <f>IF(N159="sníž. přenesená",J159,0)</f>
        <v>0</v>
      </c>
      <c r="BI159" s="199">
        <f>IF(N159="nulová",J159,0)</f>
        <v>0</v>
      </c>
      <c r="BJ159" s="18" t="s">
        <v>85</v>
      </c>
      <c r="BK159" s="199">
        <f>ROUND(I159*H159,2)</f>
        <v>0</v>
      </c>
      <c r="BL159" s="18" t="s">
        <v>270</v>
      </c>
      <c r="BM159" s="198" t="s">
        <v>1291</v>
      </c>
    </row>
    <row r="160" spans="1:65" s="2" customFormat="1" ht="19.5">
      <c r="A160" s="35"/>
      <c r="B160" s="36"/>
      <c r="C160" s="37"/>
      <c r="D160" s="200" t="s">
        <v>150</v>
      </c>
      <c r="E160" s="37"/>
      <c r="F160" s="201" t="s">
        <v>1292</v>
      </c>
      <c r="G160" s="37"/>
      <c r="H160" s="37"/>
      <c r="I160" s="202"/>
      <c r="J160" s="37"/>
      <c r="K160" s="37"/>
      <c r="L160" s="40"/>
      <c r="M160" s="203"/>
      <c r="N160" s="204"/>
      <c r="O160" s="72"/>
      <c r="P160" s="72"/>
      <c r="Q160" s="72"/>
      <c r="R160" s="72"/>
      <c r="S160" s="72"/>
      <c r="T160" s="73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8" t="s">
        <v>150</v>
      </c>
      <c r="AU160" s="18" t="s">
        <v>87</v>
      </c>
    </row>
    <row r="161" spans="1:65" s="2" customFormat="1" ht="16.5" customHeight="1">
      <c r="A161" s="35"/>
      <c r="B161" s="36"/>
      <c r="C161" s="187" t="s">
        <v>270</v>
      </c>
      <c r="D161" s="187" t="s">
        <v>143</v>
      </c>
      <c r="E161" s="188" t="s">
        <v>1293</v>
      </c>
      <c r="F161" s="189" t="s">
        <v>1294</v>
      </c>
      <c r="G161" s="190" t="s">
        <v>383</v>
      </c>
      <c r="H161" s="191">
        <v>6</v>
      </c>
      <c r="I161" s="192"/>
      <c r="J161" s="193">
        <f>ROUND(I161*H161,2)</f>
        <v>0</v>
      </c>
      <c r="K161" s="189" t="s">
        <v>147</v>
      </c>
      <c r="L161" s="40"/>
      <c r="M161" s="194" t="s">
        <v>1</v>
      </c>
      <c r="N161" s="195" t="s">
        <v>42</v>
      </c>
      <c r="O161" s="72"/>
      <c r="P161" s="196">
        <f>O161*H161</f>
        <v>0</v>
      </c>
      <c r="Q161" s="196">
        <v>0</v>
      </c>
      <c r="R161" s="196">
        <f>Q161*H161</f>
        <v>0</v>
      </c>
      <c r="S161" s="196">
        <v>0</v>
      </c>
      <c r="T161" s="19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98" t="s">
        <v>270</v>
      </c>
      <c r="AT161" s="198" t="s">
        <v>143</v>
      </c>
      <c r="AU161" s="198" t="s">
        <v>87</v>
      </c>
      <c r="AY161" s="18" t="s">
        <v>141</v>
      </c>
      <c r="BE161" s="199">
        <f>IF(N161="základní",J161,0)</f>
        <v>0</v>
      </c>
      <c r="BF161" s="199">
        <f>IF(N161="snížená",J161,0)</f>
        <v>0</v>
      </c>
      <c r="BG161" s="199">
        <f>IF(N161="zákl. přenesená",J161,0)</f>
        <v>0</v>
      </c>
      <c r="BH161" s="199">
        <f>IF(N161="sníž. přenesená",J161,0)</f>
        <v>0</v>
      </c>
      <c r="BI161" s="199">
        <f>IF(N161="nulová",J161,0)</f>
        <v>0</v>
      </c>
      <c r="BJ161" s="18" t="s">
        <v>85</v>
      </c>
      <c r="BK161" s="199">
        <f>ROUND(I161*H161,2)</f>
        <v>0</v>
      </c>
      <c r="BL161" s="18" t="s">
        <v>270</v>
      </c>
      <c r="BM161" s="198" t="s">
        <v>1295</v>
      </c>
    </row>
    <row r="162" spans="1:65" s="2" customFormat="1" ht="29.25">
      <c r="A162" s="35"/>
      <c r="B162" s="36"/>
      <c r="C162" s="37"/>
      <c r="D162" s="200" t="s">
        <v>150</v>
      </c>
      <c r="E162" s="37"/>
      <c r="F162" s="201" t="s">
        <v>1296</v>
      </c>
      <c r="G162" s="37"/>
      <c r="H162" s="37"/>
      <c r="I162" s="202"/>
      <c r="J162" s="37"/>
      <c r="K162" s="37"/>
      <c r="L162" s="40"/>
      <c r="M162" s="203"/>
      <c r="N162" s="204"/>
      <c r="O162" s="72"/>
      <c r="P162" s="72"/>
      <c r="Q162" s="72"/>
      <c r="R162" s="72"/>
      <c r="S162" s="72"/>
      <c r="T162" s="73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8" t="s">
        <v>150</v>
      </c>
      <c r="AU162" s="18" t="s">
        <v>87</v>
      </c>
    </row>
    <row r="163" spans="1:65" s="12" customFormat="1" ht="22.9" customHeight="1">
      <c r="B163" s="171"/>
      <c r="C163" s="172"/>
      <c r="D163" s="173" t="s">
        <v>76</v>
      </c>
      <c r="E163" s="185" t="s">
        <v>1297</v>
      </c>
      <c r="F163" s="185" t="s">
        <v>1298</v>
      </c>
      <c r="G163" s="172"/>
      <c r="H163" s="172"/>
      <c r="I163" s="175"/>
      <c r="J163" s="186">
        <f>BK163</f>
        <v>0</v>
      </c>
      <c r="K163" s="172"/>
      <c r="L163" s="177"/>
      <c r="M163" s="178"/>
      <c r="N163" s="179"/>
      <c r="O163" s="179"/>
      <c r="P163" s="180">
        <f>SUM(P164:P169)</f>
        <v>0</v>
      </c>
      <c r="Q163" s="179"/>
      <c r="R163" s="180">
        <f>SUM(R164:R169)</f>
        <v>0</v>
      </c>
      <c r="S163" s="179"/>
      <c r="T163" s="181">
        <f>SUM(T164:T169)</f>
        <v>0</v>
      </c>
      <c r="AR163" s="182" t="s">
        <v>161</v>
      </c>
      <c r="AT163" s="183" t="s">
        <v>76</v>
      </c>
      <c r="AU163" s="183" t="s">
        <v>85</v>
      </c>
      <c r="AY163" s="182" t="s">
        <v>141</v>
      </c>
      <c r="BK163" s="184">
        <f>SUM(BK164:BK169)</f>
        <v>0</v>
      </c>
    </row>
    <row r="164" spans="1:65" s="2" customFormat="1" ht="24.2" customHeight="1">
      <c r="A164" s="35"/>
      <c r="B164" s="36"/>
      <c r="C164" s="187" t="s">
        <v>274</v>
      </c>
      <c r="D164" s="187" t="s">
        <v>143</v>
      </c>
      <c r="E164" s="188" t="s">
        <v>1299</v>
      </c>
      <c r="F164" s="189" t="s">
        <v>1300</v>
      </c>
      <c r="G164" s="190" t="s">
        <v>146</v>
      </c>
      <c r="H164" s="191">
        <v>15</v>
      </c>
      <c r="I164" s="192"/>
      <c r="J164" s="193">
        <f>ROUND(I164*H164,2)</f>
        <v>0</v>
      </c>
      <c r="K164" s="189" t="s">
        <v>222</v>
      </c>
      <c r="L164" s="40"/>
      <c r="M164" s="194" t="s">
        <v>1</v>
      </c>
      <c r="N164" s="195" t="s">
        <v>42</v>
      </c>
      <c r="O164" s="72"/>
      <c r="P164" s="196">
        <f>O164*H164</f>
        <v>0</v>
      </c>
      <c r="Q164" s="196">
        <v>0</v>
      </c>
      <c r="R164" s="196">
        <f>Q164*H164</f>
        <v>0</v>
      </c>
      <c r="S164" s="196">
        <v>0</v>
      </c>
      <c r="T164" s="19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98" t="s">
        <v>651</v>
      </c>
      <c r="AT164" s="198" t="s">
        <v>143</v>
      </c>
      <c r="AU164" s="198" t="s">
        <v>87</v>
      </c>
      <c r="AY164" s="18" t="s">
        <v>141</v>
      </c>
      <c r="BE164" s="199">
        <f>IF(N164="základní",J164,0)</f>
        <v>0</v>
      </c>
      <c r="BF164" s="199">
        <f>IF(N164="snížená",J164,0)</f>
        <v>0</v>
      </c>
      <c r="BG164" s="199">
        <f>IF(N164="zákl. přenesená",J164,0)</f>
        <v>0</v>
      </c>
      <c r="BH164" s="199">
        <f>IF(N164="sníž. přenesená",J164,0)</f>
        <v>0</v>
      </c>
      <c r="BI164" s="199">
        <f>IF(N164="nulová",J164,0)</f>
        <v>0</v>
      </c>
      <c r="BJ164" s="18" t="s">
        <v>85</v>
      </c>
      <c r="BK164" s="199">
        <f>ROUND(I164*H164,2)</f>
        <v>0</v>
      </c>
      <c r="BL164" s="18" t="s">
        <v>651</v>
      </c>
      <c r="BM164" s="198" t="s">
        <v>1301</v>
      </c>
    </row>
    <row r="165" spans="1:65" s="2" customFormat="1" ht="39">
      <c r="A165" s="35"/>
      <c r="B165" s="36"/>
      <c r="C165" s="37"/>
      <c r="D165" s="200" t="s">
        <v>150</v>
      </c>
      <c r="E165" s="37"/>
      <c r="F165" s="201" t="s">
        <v>1302</v>
      </c>
      <c r="G165" s="37"/>
      <c r="H165" s="37"/>
      <c r="I165" s="202"/>
      <c r="J165" s="37"/>
      <c r="K165" s="37"/>
      <c r="L165" s="40"/>
      <c r="M165" s="203"/>
      <c r="N165" s="204"/>
      <c r="O165" s="72"/>
      <c r="P165" s="72"/>
      <c r="Q165" s="72"/>
      <c r="R165" s="72"/>
      <c r="S165" s="72"/>
      <c r="T165" s="73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8" t="s">
        <v>150</v>
      </c>
      <c r="AU165" s="18" t="s">
        <v>87</v>
      </c>
    </row>
    <row r="166" spans="1:65" s="2" customFormat="1" ht="24.2" customHeight="1">
      <c r="A166" s="35"/>
      <c r="B166" s="36"/>
      <c r="C166" s="187" t="s">
        <v>280</v>
      </c>
      <c r="D166" s="187" t="s">
        <v>143</v>
      </c>
      <c r="E166" s="188" t="s">
        <v>1303</v>
      </c>
      <c r="F166" s="189" t="s">
        <v>1304</v>
      </c>
      <c r="G166" s="190" t="s">
        <v>336</v>
      </c>
      <c r="H166" s="191">
        <v>60</v>
      </c>
      <c r="I166" s="192"/>
      <c r="J166" s="193">
        <f>ROUND(I166*H166,2)</f>
        <v>0</v>
      </c>
      <c r="K166" s="189" t="s">
        <v>222</v>
      </c>
      <c r="L166" s="40"/>
      <c r="M166" s="194" t="s">
        <v>1</v>
      </c>
      <c r="N166" s="195" t="s">
        <v>42</v>
      </c>
      <c r="O166" s="72"/>
      <c r="P166" s="196">
        <f>O166*H166</f>
        <v>0</v>
      </c>
      <c r="Q166" s="196">
        <v>0</v>
      </c>
      <c r="R166" s="196">
        <f>Q166*H166</f>
        <v>0</v>
      </c>
      <c r="S166" s="196">
        <v>0</v>
      </c>
      <c r="T166" s="19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98" t="s">
        <v>651</v>
      </c>
      <c r="AT166" s="198" t="s">
        <v>143</v>
      </c>
      <c r="AU166" s="198" t="s">
        <v>87</v>
      </c>
      <c r="AY166" s="18" t="s">
        <v>141</v>
      </c>
      <c r="BE166" s="199">
        <f>IF(N166="základní",J166,0)</f>
        <v>0</v>
      </c>
      <c r="BF166" s="199">
        <f>IF(N166="snížená",J166,0)</f>
        <v>0</v>
      </c>
      <c r="BG166" s="199">
        <f>IF(N166="zákl. přenesená",J166,0)</f>
        <v>0</v>
      </c>
      <c r="BH166" s="199">
        <f>IF(N166="sníž. přenesená",J166,0)</f>
        <v>0</v>
      </c>
      <c r="BI166" s="199">
        <f>IF(N166="nulová",J166,0)</f>
        <v>0</v>
      </c>
      <c r="BJ166" s="18" t="s">
        <v>85</v>
      </c>
      <c r="BK166" s="199">
        <f>ROUND(I166*H166,2)</f>
        <v>0</v>
      </c>
      <c r="BL166" s="18" t="s">
        <v>651</v>
      </c>
      <c r="BM166" s="198" t="s">
        <v>1305</v>
      </c>
    </row>
    <row r="167" spans="1:65" s="2" customFormat="1" ht="39">
      <c r="A167" s="35"/>
      <c r="B167" s="36"/>
      <c r="C167" s="37"/>
      <c r="D167" s="200" t="s">
        <v>150</v>
      </c>
      <c r="E167" s="37"/>
      <c r="F167" s="201" t="s">
        <v>1306</v>
      </c>
      <c r="G167" s="37"/>
      <c r="H167" s="37"/>
      <c r="I167" s="202"/>
      <c r="J167" s="37"/>
      <c r="K167" s="37"/>
      <c r="L167" s="40"/>
      <c r="M167" s="203"/>
      <c r="N167" s="204"/>
      <c r="O167" s="72"/>
      <c r="P167" s="72"/>
      <c r="Q167" s="72"/>
      <c r="R167" s="72"/>
      <c r="S167" s="72"/>
      <c r="T167" s="73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8" t="s">
        <v>150</v>
      </c>
      <c r="AU167" s="18" t="s">
        <v>87</v>
      </c>
    </row>
    <row r="168" spans="1:65" s="2" customFormat="1" ht="24.2" customHeight="1">
      <c r="A168" s="35"/>
      <c r="B168" s="36"/>
      <c r="C168" s="187" t="s">
        <v>287</v>
      </c>
      <c r="D168" s="187" t="s">
        <v>143</v>
      </c>
      <c r="E168" s="188" t="s">
        <v>1307</v>
      </c>
      <c r="F168" s="189" t="s">
        <v>1308</v>
      </c>
      <c r="G168" s="190" t="s">
        <v>336</v>
      </c>
      <c r="H168" s="191">
        <v>60</v>
      </c>
      <c r="I168" s="192"/>
      <c r="J168" s="193">
        <f>ROUND(I168*H168,2)</f>
        <v>0</v>
      </c>
      <c r="K168" s="189" t="s">
        <v>222</v>
      </c>
      <c r="L168" s="40"/>
      <c r="M168" s="194" t="s">
        <v>1</v>
      </c>
      <c r="N168" s="195" t="s">
        <v>42</v>
      </c>
      <c r="O168" s="72"/>
      <c r="P168" s="196">
        <f>O168*H168</f>
        <v>0</v>
      </c>
      <c r="Q168" s="196">
        <v>0</v>
      </c>
      <c r="R168" s="196">
        <f>Q168*H168</f>
        <v>0</v>
      </c>
      <c r="S168" s="196">
        <v>0</v>
      </c>
      <c r="T168" s="19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98" t="s">
        <v>651</v>
      </c>
      <c r="AT168" s="198" t="s">
        <v>143</v>
      </c>
      <c r="AU168" s="198" t="s">
        <v>87</v>
      </c>
      <c r="AY168" s="18" t="s">
        <v>141</v>
      </c>
      <c r="BE168" s="199">
        <f>IF(N168="základní",J168,0)</f>
        <v>0</v>
      </c>
      <c r="BF168" s="199">
        <f>IF(N168="snížená",J168,0)</f>
        <v>0</v>
      </c>
      <c r="BG168" s="199">
        <f>IF(N168="zákl. přenesená",J168,0)</f>
        <v>0</v>
      </c>
      <c r="BH168" s="199">
        <f>IF(N168="sníž. přenesená",J168,0)</f>
        <v>0</v>
      </c>
      <c r="BI168" s="199">
        <f>IF(N168="nulová",J168,0)</f>
        <v>0</v>
      </c>
      <c r="BJ168" s="18" t="s">
        <v>85</v>
      </c>
      <c r="BK168" s="199">
        <f>ROUND(I168*H168,2)</f>
        <v>0</v>
      </c>
      <c r="BL168" s="18" t="s">
        <v>651</v>
      </c>
      <c r="BM168" s="198" t="s">
        <v>1309</v>
      </c>
    </row>
    <row r="169" spans="1:65" s="2" customFormat="1" ht="29.25">
      <c r="A169" s="35"/>
      <c r="B169" s="36"/>
      <c r="C169" s="37"/>
      <c r="D169" s="200" t="s">
        <v>150</v>
      </c>
      <c r="E169" s="37"/>
      <c r="F169" s="201" t="s">
        <v>1310</v>
      </c>
      <c r="G169" s="37"/>
      <c r="H169" s="37"/>
      <c r="I169" s="202"/>
      <c r="J169" s="37"/>
      <c r="K169" s="37"/>
      <c r="L169" s="40"/>
      <c r="M169" s="203"/>
      <c r="N169" s="204"/>
      <c r="O169" s="72"/>
      <c r="P169" s="72"/>
      <c r="Q169" s="72"/>
      <c r="R169" s="72"/>
      <c r="S169" s="72"/>
      <c r="T169" s="73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8" t="s">
        <v>150</v>
      </c>
      <c r="AU169" s="18" t="s">
        <v>87</v>
      </c>
    </row>
    <row r="170" spans="1:65" s="12" customFormat="1" ht="25.9" customHeight="1">
      <c r="B170" s="171"/>
      <c r="C170" s="172"/>
      <c r="D170" s="173" t="s">
        <v>76</v>
      </c>
      <c r="E170" s="174" t="s">
        <v>1311</v>
      </c>
      <c r="F170" s="174" t="s">
        <v>1312</v>
      </c>
      <c r="G170" s="172"/>
      <c r="H170" s="172"/>
      <c r="I170" s="175"/>
      <c r="J170" s="176">
        <f>BK170</f>
        <v>0</v>
      </c>
      <c r="K170" s="172"/>
      <c r="L170" s="177"/>
      <c r="M170" s="178"/>
      <c r="N170" s="179"/>
      <c r="O170" s="179"/>
      <c r="P170" s="180">
        <f>SUM(P171:P176)</f>
        <v>0</v>
      </c>
      <c r="Q170" s="179"/>
      <c r="R170" s="180">
        <f>SUM(R171:R176)</f>
        <v>0</v>
      </c>
      <c r="S170" s="179"/>
      <c r="T170" s="181">
        <f>SUM(T171:T176)</f>
        <v>0</v>
      </c>
      <c r="AR170" s="182" t="s">
        <v>148</v>
      </c>
      <c r="AT170" s="183" t="s">
        <v>76</v>
      </c>
      <c r="AU170" s="183" t="s">
        <v>77</v>
      </c>
      <c r="AY170" s="182" t="s">
        <v>141</v>
      </c>
      <c r="BK170" s="184">
        <f>SUM(BK171:BK176)</f>
        <v>0</v>
      </c>
    </row>
    <row r="171" spans="1:65" s="2" customFormat="1" ht="37.9" customHeight="1">
      <c r="A171" s="35"/>
      <c r="B171" s="36"/>
      <c r="C171" s="187" t="s">
        <v>294</v>
      </c>
      <c r="D171" s="187" t="s">
        <v>143</v>
      </c>
      <c r="E171" s="188" t="s">
        <v>1313</v>
      </c>
      <c r="F171" s="189" t="s">
        <v>1314</v>
      </c>
      <c r="G171" s="190" t="s">
        <v>383</v>
      </c>
      <c r="H171" s="191">
        <v>1</v>
      </c>
      <c r="I171" s="192"/>
      <c r="J171" s="193">
        <f>ROUND(I171*H171,2)</f>
        <v>0</v>
      </c>
      <c r="K171" s="189" t="s">
        <v>222</v>
      </c>
      <c r="L171" s="40"/>
      <c r="M171" s="194" t="s">
        <v>1</v>
      </c>
      <c r="N171" s="195" t="s">
        <v>42</v>
      </c>
      <c r="O171" s="72"/>
      <c r="P171" s="196">
        <f>O171*H171</f>
        <v>0</v>
      </c>
      <c r="Q171" s="196">
        <v>0</v>
      </c>
      <c r="R171" s="196">
        <f>Q171*H171</f>
        <v>0</v>
      </c>
      <c r="S171" s="196">
        <v>0</v>
      </c>
      <c r="T171" s="19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98" t="s">
        <v>1315</v>
      </c>
      <c r="AT171" s="198" t="s">
        <v>143</v>
      </c>
      <c r="AU171" s="198" t="s">
        <v>85</v>
      </c>
      <c r="AY171" s="18" t="s">
        <v>141</v>
      </c>
      <c r="BE171" s="199">
        <f>IF(N171="základní",J171,0)</f>
        <v>0</v>
      </c>
      <c r="BF171" s="199">
        <f>IF(N171="snížená",J171,0)</f>
        <v>0</v>
      </c>
      <c r="BG171" s="199">
        <f>IF(N171="zákl. přenesená",J171,0)</f>
        <v>0</v>
      </c>
      <c r="BH171" s="199">
        <f>IF(N171="sníž. přenesená",J171,0)</f>
        <v>0</v>
      </c>
      <c r="BI171" s="199">
        <f>IF(N171="nulová",J171,0)</f>
        <v>0</v>
      </c>
      <c r="BJ171" s="18" t="s">
        <v>85</v>
      </c>
      <c r="BK171" s="199">
        <f>ROUND(I171*H171,2)</f>
        <v>0</v>
      </c>
      <c r="BL171" s="18" t="s">
        <v>1315</v>
      </c>
      <c r="BM171" s="198" t="s">
        <v>1316</v>
      </c>
    </row>
    <row r="172" spans="1:65" s="2" customFormat="1" ht="58.5">
      <c r="A172" s="35"/>
      <c r="B172" s="36"/>
      <c r="C172" s="37"/>
      <c r="D172" s="200" t="s">
        <v>150</v>
      </c>
      <c r="E172" s="37"/>
      <c r="F172" s="201" t="s">
        <v>1317</v>
      </c>
      <c r="G172" s="37"/>
      <c r="H172" s="37"/>
      <c r="I172" s="202"/>
      <c r="J172" s="37"/>
      <c r="K172" s="37"/>
      <c r="L172" s="40"/>
      <c r="M172" s="203"/>
      <c r="N172" s="204"/>
      <c r="O172" s="72"/>
      <c r="P172" s="72"/>
      <c r="Q172" s="72"/>
      <c r="R172" s="72"/>
      <c r="S172" s="72"/>
      <c r="T172" s="73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8" t="s">
        <v>150</v>
      </c>
      <c r="AU172" s="18" t="s">
        <v>85</v>
      </c>
    </row>
    <row r="173" spans="1:65" s="2" customFormat="1" ht="55.5" customHeight="1">
      <c r="A173" s="35"/>
      <c r="B173" s="36"/>
      <c r="C173" s="187" t="s">
        <v>7</v>
      </c>
      <c r="D173" s="187" t="s">
        <v>143</v>
      </c>
      <c r="E173" s="188" t="s">
        <v>1318</v>
      </c>
      <c r="F173" s="189" t="s">
        <v>1319</v>
      </c>
      <c r="G173" s="190" t="s">
        <v>383</v>
      </c>
      <c r="H173" s="191">
        <v>1</v>
      </c>
      <c r="I173" s="192"/>
      <c r="J173" s="193">
        <f>ROUND(I173*H173,2)</f>
        <v>0</v>
      </c>
      <c r="K173" s="189" t="s">
        <v>222</v>
      </c>
      <c r="L173" s="40"/>
      <c r="M173" s="194" t="s">
        <v>1</v>
      </c>
      <c r="N173" s="195" t="s">
        <v>42</v>
      </c>
      <c r="O173" s="72"/>
      <c r="P173" s="196">
        <f>O173*H173</f>
        <v>0</v>
      </c>
      <c r="Q173" s="196">
        <v>0</v>
      </c>
      <c r="R173" s="196">
        <f>Q173*H173</f>
        <v>0</v>
      </c>
      <c r="S173" s="196">
        <v>0</v>
      </c>
      <c r="T173" s="19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98" t="s">
        <v>1315</v>
      </c>
      <c r="AT173" s="198" t="s">
        <v>143</v>
      </c>
      <c r="AU173" s="198" t="s">
        <v>85</v>
      </c>
      <c r="AY173" s="18" t="s">
        <v>141</v>
      </c>
      <c r="BE173" s="199">
        <f>IF(N173="základní",J173,0)</f>
        <v>0</v>
      </c>
      <c r="BF173" s="199">
        <f>IF(N173="snížená",J173,0)</f>
        <v>0</v>
      </c>
      <c r="BG173" s="199">
        <f>IF(N173="zákl. přenesená",J173,0)</f>
        <v>0</v>
      </c>
      <c r="BH173" s="199">
        <f>IF(N173="sníž. přenesená",J173,0)</f>
        <v>0</v>
      </c>
      <c r="BI173" s="199">
        <f>IF(N173="nulová",J173,0)</f>
        <v>0</v>
      </c>
      <c r="BJ173" s="18" t="s">
        <v>85</v>
      </c>
      <c r="BK173" s="199">
        <f>ROUND(I173*H173,2)</f>
        <v>0</v>
      </c>
      <c r="BL173" s="18" t="s">
        <v>1315</v>
      </c>
      <c r="BM173" s="198" t="s">
        <v>1320</v>
      </c>
    </row>
    <row r="174" spans="1:65" s="2" customFormat="1" ht="68.25">
      <c r="A174" s="35"/>
      <c r="B174" s="36"/>
      <c r="C174" s="37"/>
      <c r="D174" s="200" t="s">
        <v>150</v>
      </c>
      <c r="E174" s="37"/>
      <c r="F174" s="201" t="s">
        <v>1321</v>
      </c>
      <c r="G174" s="37"/>
      <c r="H174" s="37"/>
      <c r="I174" s="202"/>
      <c r="J174" s="37"/>
      <c r="K174" s="37"/>
      <c r="L174" s="40"/>
      <c r="M174" s="203"/>
      <c r="N174" s="204"/>
      <c r="O174" s="72"/>
      <c r="P174" s="72"/>
      <c r="Q174" s="72"/>
      <c r="R174" s="72"/>
      <c r="S174" s="72"/>
      <c r="T174" s="73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8" t="s">
        <v>150</v>
      </c>
      <c r="AU174" s="18" t="s">
        <v>85</v>
      </c>
    </row>
    <row r="175" spans="1:65" s="2" customFormat="1" ht="24.2" customHeight="1">
      <c r="A175" s="35"/>
      <c r="B175" s="36"/>
      <c r="C175" s="187" t="s">
        <v>307</v>
      </c>
      <c r="D175" s="187" t="s">
        <v>143</v>
      </c>
      <c r="E175" s="188" t="s">
        <v>1322</v>
      </c>
      <c r="F175" s="189" t="s">
        <v>1323</v>
      </c>
      <c r="G175" s="190" t="s">
        <v>383</v>
      </c>
      <c r="H175" s="191">
        <v>60</v>
      </c>
      <c r="I175" s="192"/>
      <c r="J175" s="193">
        <f>ROUND(I175*H175,2)</f>
        <v>0</v>
      </c>
      <c r="K175" s="189" t="s">
        <v>222</v>
      </c>
      <c r="L175" s="40"/>
      <c r="M175" s="194" t="s">
        <v>1</v>
      </c>
      <c r="N175" s="195" t="s">
        <v>42</v>
      </c>
      <c r="O175" s="72"/>
      <c r="P175" s="196">
        <f>O175*H175</f>
        <v>0</v>
      </c>
      <c r="Q175" s="196">
        <v>0</v>
      </c>
      <c r="R175" s="196">
        <f>Q175*H175</f>
        <v>0</v>
      </c>
      <c r="S175" s="196">
        <v>0</v>
      </c>
      <c r="T175" s="19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198" t="s">
        <v>1315</v>
      </c>
      <c r="AT175" s="198" t="s">
        <v>143</v>
      </c>
      <c r="AU175" s="198" t="s">
        <v>85</v>
      </c>
      <c r="AY175" s="18" t="s">
        <v>141</v>
      </c>
      <c r="BE175" s="199">
        <f>IF(N175="základní",J175,0)</f>
        <v>0</v>
      </c>
      <c r="BF175" s="199">
        <f>IF(N175="snížená",J175,0)</f>
        <v>0</v>
      </c>
      <c r="BG175" s="199">
        <f>IF(N175="zákl. přenesená",J175,0)</f>
        <v>0</v>
      </c>
      <c r="BH175" s="199">
        <f>IF(N175="sníž. přenesená",J175,0)</f>
        <v>0</v>
      </c>
      <c r="BI175" s="199">
        <f>IF(N175="nulová",J175,0)</f>
        <v>0</v>
      </c>
      <c r="BJ175" s="18" t="s">
        <v>85</v>
      </c>
      <c r="BK175" s="199">
        <f>ROUND(I175*H175,2)</f>
        <v>0</v>
      </c>
      <c r="BL175" s="18" t="s">
        <v>1315</v>
      </c>
      <c r="BM175" s="198" t="s">
        <v>1324</v>
      </c>
    </row>
    <row r="176" spans="1:65" s="2" customFormat="1" ht="19.5">
      <c r="A176" s="35"/>
      <c r="B176" s="36"/>
      <c r="C176" s="37"/>
      <c r="D176" s="200" t="s">
        <v>150</v>
      </c>
      <c r="E176" s="37"/>
      <c r="F176" s="201" t="s">
        <v>1325</v>
      </c>
      <c r="G176" s="37"/>
      <c r="H176" s="37"/>
      <c r="I176" s="202"/>
      <c r="J176" s="37"/>
      <c r="K176" s="37"/>
      <c r="L176" s="40"/>
      <c r="M176" s="262"/>
      <c r="N176" s="263"/>
      <c r="O176" s="264"/>
      <c r="P176" s="264"/>
      <c r="Q176" s="264"/>
      <c r="R176" s="264"/>
      <c r="S176" s="264"/>
      <c r="T176" s="265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8" t="s">
        <v>150</v>
      </c>
      <c r="AU176" s="18" t="s">
        <v>85</v>
      </c>
    </row>
    <row r="177" spans="1:31" s="2" customFormat="1" ht="6.95" customHeight="1">
      <c r="A177" s="35"/>
      <c r="B177" s="55"/>
      <c r="C177" s="56"/>
      <c r="D177" s="56"/>
      <c r="E177" s="56"/>
      <c r="F177" s="56"/>
      <c r="G177" s="56"/>
      <c r="H177" s="56"/>
      <c r="I177" s="56"/>
      <c r="J177" s="56"/>
      <c r="K177" s="56"/>
      <c r="L177" s="40"/>
      <c r="M177" s="35"/>
      <c r="O177" s="35"/>
      <c r="P177" s="35"/>
      <c r="Q177" s="35"/>
      <c r="R177" s="35"/>
      <c r="S177" s="35"/>
      <c r="T177" s="35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</row>
  </sheetData>
  <sheetProtection algorithmName="SHA-512" hashValue="iI4n9eLO0orB3s0gmlXyYO4MmkCGGHT2SsvuCP/9Tw/tcTshOlizMJLfZt5LAoAtP0Dq69TMfjtwvhi/E3Xa1g==" saltValue="lOFwns5eKTCj4W6qERpoP/YtVQ4J2VS7qLYLA9xM5U4pAlDoBCM9hd1v9WK6NfB4Q2FpS3q4CzrwqL3LKnmQZQ==" spinCount="100000" sheet="1" objects="1" scenarios="1" formatColumns="0" formatRows="0" autoFilter="0"/>
  <autoFilter ref="C123:K176" xr:uid="{00000000-0009-0000-0000-000003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239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6"/>
      <c r="M2" s="306"/>
      <c r="N2" s="306"/>
      <c r="O2" s="306"/>
      <c r="P2" s="306"/>
      <c r="Q2" s="306"/>
      <c r="R2" s="306"/>
      <c r="S2" s="306"/>
      <c r="T2" s="306"/>
      <c r="U2" s="306"/>
      <c r="V2" s="306"/>
      <c r="AT2" s="18" t="s">
        <v>96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87</v>
      </c>
    </row>
    <row r="4" spans="1:46" s="1" customFormat="1" ht="24.95" customHeight="1">
      <c r="B4" s="21"/>
      <c r="D4" s="111" t="s">
        <v>100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07" t="str">
        <f>'Rekapitulace stavby'!K6</f>
        <v>Brno-Maloměřice, dieselcentrála - Oprava objektu</v>
      </c>
      <c r="F7" s="308"/>
      <c r="G7" s="308"/>
      <c r="H7" s="308"/>
      <c r="L7" s="21"/>
    </row>
    <row r="8" spans="1:46" s="2" customFormat="1" ht="12" customHeight="1">
      <c r="A8" s="35"/>
      <c r="B8" s="40"/>
      <c r="C8" s="35"/>
      <c r="D8" s="113" t="s">
        <v>101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09" t="s">
        <v>1326</v>
      </c>
      <c r="F9" s="310"/>
      <c r="G9" s="310"/>
      <c r="H9" s="310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20</v>
      </c>
      <c r="E12" s="35"/>
      <c r="F12" s="114" t="s">
        <v>21</v>
      </c>
      <c r="G12" s="35"/>
      <c r="H12" s="35"/>
      <c r="I12" s="113" t="s">
        <v>22</v>
      </c>
      <c r="J12" s="115" t="str">
        <f>'Rekapitulace stavby'!AN8</f>
        <v>18. 4. 2023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">
        <v>26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">
        <v>27</v>
      </c>
      <c r="F15" s="35"/>
      <c r="G15" s="35"/>
      <c r="H15" s="35"/>
      <c r="I15" s="113" t="s">
        <v>28</v>
      </c>
      <c r="J15" s="114" t="s">
        <v>29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30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11" t="str">
        <f>'Rekapitulace stavby'!E14</f>
        <v>Vyplň údaj</v>
      </c>
      <c r="F18" s="312"/>
      <c r="G18" s="312"/>
      <c r="H18" s="312"/>
      <c r="I18" s="113" t="s">
        <v>28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32</v>
      </c>
      <c r="E20" s="35"/>
      <c r="F20" s="35"/>
      <c r="G20" s="35"/>
      <c r="H20" s="35"/>
      <c r="I20" s="113" t="s">
        <v>25</v>
      </c>
      <c r="J20" s="114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tr">
        <f>IF('Rekapitulace stavby'!E17="","",'Rekapitulace stavby'!E17)</f>
        <v xml:space="preserve"> </v>
      </c>
      <c r="F21" s="35"/>
      <c r="G21" s="35"/>
      <c r="H21" s="35"/>
      <c r="I21" s="113" t="s">
        <v>28</v>
      </c>
      <c r="J21" s="114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35</v>
      </c>
      <c r="E23" s="35"/>
      <c r="F23" s="35"/>
      <c r="G23" s="35"/>
      <c r="H23" s="35"/>
      <c r="I23" s="113" t="s">
        <v>25</v>
      </c>
      <c r="J23" s="114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tr">
        <f>IF('Rekapitulace stavby'!E20="","",'Rekapitulace stavby'!E20)</f>
        <v xml:space="preserve"> </v>
      </c>
      <c r="F24" s="35"/>
      <c r="G24" s="35"/>
      <c r="H24" s="35"/>
      <c r="I24" s="113" t="s">
        <v>28</v>
      </c>
      <c r="J24" s="114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36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13" t="s">
        <v>1</v>
      </c>
      <c r="F27" s="313"/>
      <c r="G27" s="313"/>
      <c r="H27" s="313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37</v>
      </c>
      <c r="E30" s="35"/>
      <c r="F30" s="35"/>
      <c r="G30" s="35"/>
      <c r="H30" s="35"/>
      <c r="I30" s="35"/>
      <c r="J30" s="121">
        <f>ROUND(J125,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39</v>
      </c>
      <c r="G32" s="35"/>
      <c r="H32" s="35"/>
      <c r="I32" s="122" t="s">
        <v>38</v>
      </c>
      <c r="J32" s="122" t="s">
        <v>40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41</v>
      </c>
      <c r="E33" s="113" t="s">
        <v>42</v>
      </c>
      <c r="F33" s="124">
        <f>ROUND((SUM(BE125:BE238)),  2)</f>
        <v>0</v>
      </c>
      <c r="G33" s="35"/>
      <c r="H33" s="35"/>
      <c r="I33" s="125">
        <v>0.21</v>
      </c>
      <c r="J33" s="124">
        <f>ROUND(((SUM(BE125:BE238))*I33),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43</v>
      </c>
      <c r="F34" s="124">
        <f>ROUND((SUM(BF125:BF238)),  2)</f>
        <v>0</v>
      </c>
      <c r="G34" s="35"/>
      <c r="H34" s="35"/>
      <c r="I34" s="125">
        <v>0.15</v>
      </c>
      <c r="J34" s="124">
        <f>ROUND(((SUM(BF125:BF238))*I34),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44</v>
      </c>
      <c r="F35" s="124">
        <f>ROUND((SUM(BG125:BG238)),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45</v>
      </c>
      <c r="F36" s="124">
        <f>ROUND((SUM(BH125:BH238)),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46</v>
      </c>
      <c r="F37" s="124">
        <f>ROUND((SUM(BI125:BI238)),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47</v>
      </c>
      <c r="E39" s="128"/>
      <c r="F39" s="128"/>
      <c r="G39" s="129" t="s">
        <v>48</v>
      </c>
      <c r="H39" s="130" t="s">
        <v>49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3" t="s">
        <v>50</v>
      </c>
      <c r="E50" s="134"/>
      <c r="F50" s="134"/>
      <c r="G50" s="133" t="s">
        <v>51</v>
      </c>
      <c r="H50" s="134"/>
      <c r="I50" s="134"/>
      <c r="J50" s="134"/>
      <c r="K50" s="134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>
      <c r="A61" s="35"/>
      <c r="B61" s="40"/>
      <c r="C61" s="35"/>
      <c r="D61" s="135" t="s">
        <v>52</v>
      </c>
      <c r="E61" s="136"/>
      <c r="F61" s="137" t="s">
        <v>53</v>
      </c>
      <c r="G61" s="135" t="s">
        <v>52</v>
      </c>
      <c r="H61" s="136"/>
      <c r="I61" s="136"/>
      <c r="J61" s="138" t="s">
        <v>53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>
      <c r="A65" s="35"/>
      <c r="B65" s="40"/>
      <c r="C65" s="35"/>
      <c r="D65" s="133" t="s">
        <v>54</v>
      </c>
      <c r="E65" s="139"/>
      <c r="F65" s="139"/>
      <c r="G65" s="133" t="s">
        <v>55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>
      <c r="A76" s="35"/>
      <c r="B76" s="40"/>
      <c r="C76" s="35"/>
      <c r="D76" s="135" t="s">
        <v>52</v>
      </c>
      <c r="E76" s="136"/>
      <c r="F76" s="137" t="s">
        <v>53</v>
      </c>
      <c r="G76" s="135" t="s">
        <v>52</v>
      </c>
      <c r="H76" s="136"/>
      <c r="I76" s="136"/>
      <c r="J76" s="138" t="s">
        <v>53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103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14" t="str">
        <f>E7</f>
        <v>Brno-Maloměřice, dieselcentrála - Oprava objektu</v>
      </c>
      <c r="F85" s="315"/>
      <c r="G85" s="315"/>
      <c r="H85" s="315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101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66" t="str">
        <f>E9</f>
        <v>04 - Úprava ÚT</v>
      </c>
      <c r="F87" s="316"/>
      <c r="G87" s="316"/>
      <c r="H87" s="316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>Brno-Maloměřice</v>
      </c>
      <c r="G89" s="37"/>
      <c r="H89" s="37"/>
      <c r="I89" s="30" t="s">
        <v>22</v>
      </c>
      <c r="J89" s="67" t="str">
        <f>IF(J12="","",J12)</f>
        <v>18. 4. 2023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>Správa železnic, státní organizace</v>
      </c>
      <c r="G91" s="37"/>
      <c r="H91" s="37"/>
      <c r="I91" s="30" t="s">
        <v>32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30</v>
      </c>
      <c r="D92" s="37"/>
      <c r="E92" s="37"/>
      <c r="F92" s="28" t="str">
        <f>IF(E18="","",E18)</f>
        <v>Vyplň údaj</v>
      </c>
      <c r="G92" s="37"/>
      <c r="H92" s="37"/>
      <c r="I92" s="30" t="s">
        <v>35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104</v>
      </c>
      <c r="D94" s="145"/>
      <c r="E94" s="145"/>
      <c r="F94" s="145"/>
      <c r="G94" s="145"/>
      <c r="H94" s="145"/>
      <c r="I94" s="145"/>
      <c r="J94" s="146" t="s">
        <v>105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106</v>
      </c>
      <c r="D96" s="37"/>
      <c r="E96" s="37"/>
      <c r="F96" s="37"/>
      <c r="G96" s="37"/>
      <c r="H96" s="37"/>
      <c r="I96" s="37"/>
      <c r="J96" s="85">
        <f>J125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107</v>
      </c>
    </row>
    <row r="97" spans="1:31" s="9" customFormat="1" ht="24.95" customHeight="1">
      <c r="B97" s="148"/>
      <c r="C97" s="149"/>
      <c r="D97" s="150" t="s">
        <v>108</v>
      </c>
      <c r="E97" s="151"/>
      <c r="F97" s="151"/>
      <c r="G97" s="151"/>
      <c r="H97" s="151"/>
      <c r="I97" s="151"/>
      <c r="J97" s="152">
        <f>J126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117</v>
      </c>
      <c r="E98" s="157"/>
      <c r="F98" s="157"/>
      <c r="G98" s="157"/>
      <c r="H98" s="157"/>
      <c r="I98" s="157"/>
      <c r="J98" s="158">
        <f>J127</f>
        <v>0</v>
      </c>
      <c r="K98" s="155"/>
      <c r="L98" s="159"/>
    </row>
    <row r="99" spans="1:31" s="9" customFormat="1" ht="24.95" customHeight="1">
      <c r="B99" s="148"/>
      <c r="C99" s="149"/>
      <c r="D99" s="150" t="s">
        <v>119</v>
      </c>
      <c r="E99" s="151"/>
      <c r="F99" s="151"/>
      <c r="G99" s="151"/>
      <c r="H99" s="151"/>
      <c r="I99" s="151"/>
      <c r="J99" s="152">
        <f>J138</f>
        <v>0</v>
      </c>
      <c r="K99" s="149"/>
      <c r="L99" s="153"/>
    </row>
    <row r="100" spans="1:31" s="10" customFormat="1" ht="19.899999999999999" customHeight="1">
      <c r="B100" s="154"/>
      <c r="C100" s="155"/>
      <c r="D100" s="156" t="s">
        <v>1327</v>
      </c>
      <c r="E100" s="157"/>
      <c r="F100" s="157"/>
      <c r="G100" s="157"/>
      <c r="H100" s="157"/>
      <c r="I100" s="157"/>
      <c r="J100" s="158">
        <f>J139</f>
        <v>0</v>
      </c>
      <c r="K100" s="155"/>
      <c r="L100" s="159"/>
    </row>
    <row r="101" spans="1:31" s="9" customFormat="1" ht="24.95" customHeight="1">
      <c r="B101" s="148"/>
      <c r="C101" s="149"/>
      <c r="D101" s="150" t="s">
        <v>1328</v>
      </c>
      <c r="E101" s="151"/>
      <c r="F101" s="151"/>
      <c r="G101" s="151"/>
      <c r="H101" s="151"/>
      <c r="I101" s="151"/>
      <c r="J101" s="152">
        <f>J150</f>
        <v>0</v>
      </c>
      <c r="K101" s="149"/>
      <c r="L101" s="153"/>
    </row>
    <row r="102" spans="1:31" s="10" customFormat="1" ht="19.899999999999999" customHeight="1">
      <c r="B102" s="154"/>
      <c r="C102" s="155"/>
      <c r="D102" s="156" t="s">
        <v>121</v>
      </c>
      <c r="E102" s="157"/>
      <c r="F102" s="157"/>
      <c r="G102" s="157"/>
      <c r="H102" s="157"/>
      <c r="I102" s="157"/>
      <c r="J102" s="158">
        <f>J158</f>
        <v>0</v>
      </c>
      <c r="K102" s="155"/>
      <c r="L102" s="159"/>
    </row>
    <row r="103" spans="1:31" s="10" customFormat="1" ht="19.899999999999999" customHeight="1">
      <c r="B103" s="154"/>
      <c r="C103" s="155"/>
      <c r="D103" s="156" t="s">
        <v>1329</v>
      </c>
      <c r="E103" s="157"/>
      <c r="F103" s="157"/>
      <c r="G103" s="157"/>
      <c r="H103" s="157"/>
      <c r="I103" s="157"/>
      <c r="J103" s="158">
        <f>J184</f>
        <v>0</v>
      </c>
      <c r="K103" s="155"/>
      <c r="L103" s="159"/>
    </row>
    <row r="104" spans="1:31" s="10" customFormat="1" ht="19.899999999999999" customHeight="1">
      <c r="B104" s="154"/>
      <c r="C104" s="155"/>
      <c r="D104" s="156" t="s">
        <v>1330</v>
      </c>
      <c r="E104" s="157"/>
      <c r="F104" s="157"/>
      <c r="G104" s="157"/>
      <c r="H104" s="157"/>
      <c r="I104" s="157"/>
      <c r="J104" s="158">
        <f>J208</f>
        <v>0</v>
      </c>
      <c r="K104" s="155"/>
      <c r="L104" s="159"/>
    </row>
    <row r="105" spans="1:31" s="10" customFormat="1" ht="19.899999999999999" customHeight="1">
      <c r="B105" s="154"/>
      <c r="C105" s="155"/>
      <c r="D105" s="156" t="s">
        <v>124</v>
      </c>
      <c r="E105" s="157"/>
      <c r="F105" s="157"/>
      <c r="G105" s="157"/>
      <c r="H105" s="157"/>
      <c r="I105" s="157"/>
      <c r="J105" s="158">
        <f>J233</f>
        <v>0</v>
      </c>
      <c r="K105" s="155"/>
      <c r="L105" s="159"/>
    </row>
    <row r="106" spans="1:31" s="2" customFormat="1" ht="21.75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31" s="2" customFormat="1" ht="6.95" customHeight="1">
      <c r="A107" s="35"/>
      <c r="B107" s="55"/>
      <c r="C107" s="56"/>
      <c r="D107" s="56"/>
      <c r="E107" s="56"/>
      <c r="F107" s="56"/>
      <c r="G107" s="56"/>
      <c r="H107" s="56"/>
      <c r="I107" s="56"/>
      <c r="J107" s="56"/>
      <c r="K107" s="56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11" spans="1:31" s="2" customFormat="1" ht="6.95" customHeight="1">
      <c r="A111" s="35"/>
      <c r="B111" s="57"/>
      <c r="C111" s="58"/>
      <c r="D111" s="58"/>
      <c r="E111" s="58"/>
      <c r="F111" s="58"/>
      <c r="G111" s="58"/>
      <c r="H111" s="58"/>
      <c r="I111" s="58"/>
      <c r="J111" s="58"/>
      <c r="K111" s="58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24.95" customHeight="1">
      <c r="A112" s="35"/>
      <c r="B112" s="36"/>
      <c r="C112" s="24" t="s">
        <v>126</v>
      </c>
      <c r="D112" s="37"/>
      <c r="E112" s="37"/>
      <c r="F112" s="37"/>
      <c r="G112" s="37"/>
      <c r="H112" s="37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6.95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2" customHeight="1">
      <c r="A114" s="35"/>
      <c r="B114" s="36"/>
      <c r="C114" s="30" t="s">
        <v>16</v>
      </c>
      <c r="D114" s="37"/>
      <c r="E114" s="37"/>
      <c r="F114" s="37"/>
      <c r="G114" s="37"/>
      <c r="H114" s="37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6.5" customHeight="1">
      <c r="A115" s="35"/>
      <c r="B115" s="36"/>
      <c r="C115" s="37"/>
      <c r="D115" s="37"/>
      <c r="E115" s="314" t="str">
        <f>E7</f>
        <v>Brno-Maloměřice, dieselcentrála - Oprava objektu</v>
      </c>
      <c r="F115" s="315"/>
      <c r="G115" s="315"/>
      <c r="H115" s="315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2" customHeight="1">
      <c r="A116" s="35"/>
      <c r="B116" s="36"/>
      <c r="C116" s="30" t="s">
        <v>101</v>
      </c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6.5" customHeight="1">
      <c r="A117" s="35"/>
      <c r="B117" s="36"/>
      <c r="C117" s="37"/>
      <c r="D117" s="37"/>
      <c r="E117" s="266" t="str">
        <f>E9</f>
        <v>04 - Úprava ÚT</v>
      </c>
      <c r="F117" s="316"/>
      <c r="G117" s="316"/>
      <c r="H117" s="316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6.95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2" customHeight="1">
      <c r="A119" s="35"/>
      <c r="B119" s="36"/>
      <c r="C119" s="30" t="s">
        <v>20</v>
      </c>
      <c r="D119" s="37"/>
      <c r="E119" s="37"/>
      <c r="F119" s="28" t="str">
        <f>F12</f>
        <v>Brno-Maloměřice</v>
      </c>
      <c r="G119" s="37"/>
      <c r="H119" s="37"/>
      <c r="I119" s="30" t="s">
        <v>22</v>
      </c>
      <c r="J119" s="67" t="str">
        <f>IF(J12="","",J12)</f>
        <v>18. 4. 2023</v>
      </c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6.95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2" customFormat="1" ht="15.2" customHeight="1">
      <c r="A121" s="35"/>
      <c r="B121" s="36"/>
      <c r="C121" s="30" t="s">
        <v>24</v>
      </c>
      <c r="D121" s="37"/>
      <c r="E121" s="37"/>
      <c r="F121" s="28" t="str">
        <f>E15</f>
        <v>Správa železnic, státní organizace</v>
      </c>
      <c r="G121" s="37"/>
      <c r="H121" s="37"/>
      <c r="I121" s="30" t="s">
        <v>32</v>
      </c>
      <c r="J121" s="33" t="str">
        <f>E21</f>
        <v xml:space="preserve"> </v>
      </c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5" s="2" customFormat="1" ht="15.2" customHeight="1">
      <c r="A122" s="35"/>
      <c r="B122" s="36"/>
      <c r="C122" s="30" t="s">
        <v>30</v>
      </c>
      <c r="D122" s="37"/>
      <c r="E122" s="37"/>
      <c r="F122" s="28" t="str">
        <f>IF(E18="","",E18)</f>
        <v>Vyplň údaj</v>
      </c>
      <c r="G122" s="37"/>
      <c r="H122" s="37"/>
      <c r="I122" s="30" t="s">
        <v>35</v>
      </c>
      <c r="J122" s="33" t="str">
        <f>E24</f>
        <v xml:space="preserve"> </v>
      </c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5" s="2" customFormat="1" ht="10.35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65" s="11" customFormat="1" ht="29.25" customHeight="1">
      <c r="A124" s="160"/>
      <c r="B124" s="161"/>
      <c r="C124" s="162" t="s">
        <v>127</v>
      </c>
      <c r="D124" s="163" t="s">
        <v>62</v>
      </c>
      <c r="E124" s="163" t="s">
        <v>58</v>
      </c>
      <c r="F124" s="163" t="s">
        <v>59</v>
      </c>
      <c r="G124" s="163" t="s">
        <v>128</v>
      </c>
      <c r="H124" s="163" t="s">
        <v>129</v>
      </c>
      <c r="I124" s="163" t="s">
        <v>130</v>
      </c>
      <c r="J124" s="163" t="s">
        <v>105</v>
      </c>
      <c r="K124" s="164" t="s">
        <v>131</v>
      </c>
      <c r="L124" s="165"/>
      <c r="M124" s="76" t="s">
        <v>1</v>
      </c>
      <c r="N124" s="77" t="s">
        <v>41</v>
      </c>
      <c r="O124" s="77" t="s">
        <v>132</v>
      </c>
      <c r="P124" s="77" t="s">
        <v>133</v>
      </c>
      <c r="Q124" s="77" t="s">
        <v>134</v>
      </c>
      <c r="R124" s="77" t="s">
        <v>135</v>
      </c>
      <c r="S124" s="77" t="s">
        <v>136</v>
      </c>
      <c r="T124" s="78" t="s">
        <v>137</v>
      </c>
      <c r="U124" s="160"/>
      <c r="V124" s="160"/>
      <c r="W124" s="160"/>
      <c r="X124" s="160"/>
      <c r="Y124" s="160"/>
      <c r="Z124" s="160"/>
      <c r="AA124" s="160"/>
      <c r="AB124" s="160"/>
      <c r="AC124" s="160"/>
      <c r="AD124" s="160"/>
      <c r="AE124" s="160"/>
    </row>
    <row r="125" spans="1:65" s="2" customFormat="1" ht="22.9" customHeight="1">
      <c r="A125" s="35"/>
      <c r="B125" s="36"/>
      <c r="C125" s="83" t="s">
        <v>138</v>
      </c>
      <c r="D125" s="37"/>
      <c r="E125" s="37"/>
      <c r="F125" s="37"/>
      <c r="G125" s="37"/>
      <c r="H125" s="37"/>
      <c r="I125" s="37"/>
      <c r="J125" s="166">
        <f>BK125</f>
        <v>0</v>
      </c>
      <c r="K125" s="37"/>
      <c r="L125" s="40"/>
      <c r="M125" s="79"/>
      <c r="N125" s="167"/>
      <c r="O125" s="80"/>
      <c r="P125" s="168">
        <f>P126+P138+P150</f>
        <v>0</v>
      </c>
      <c r="Q125" s="80"/>
      <c r="R125" s="168">
        <f>R126+R138+R150</f>
        <v>0.57716000000000001</v>
      </c>
      <c r="S125" s="80"/>
      <c r="T125" s="169">
        <f>T126+T138+T150</f>
        <v>1.4893899999999998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8" t="s">
        <v>76</v>
      </c>
      <c r="AU125" s="18" t="s">
        <v>107</v>
      </c>
      <c r="BK125" s="170">
        <f>BK126+BK138+BK150</f>
        <v>0</v>
      </c>
    </row>
    <row r="126" spans="1:65" s="12" customFormat="1" ht="25.9" customHeight="1">
      <c r="B126" s="171"/>
      <c r="C126" s="172"/>
      <c r="D126" s="173" t="s">
        <v>76</v>
      </c>
      <c r="E126" s="174" t="s">
        <v>139</v>
      </c>
      <c r="F126" s="174" t="s">
        <v>140</v>
      </c>
      <c r="G126" s="172"/>
      <c r="H126" s="172"/>
      <c r="I126" s="175"/>
      <c r="J126" s="176">
        <f>BK126</f>
        <v>0</v>
      </c>
      <c r="K126" s="172"/>
      <c r="L126" s="177"/>
      <c r="M126" s="178"/>
      <c r="N126" s="179"/>
      <c r="O126" s="179"/>
      <c r="P126" s="180">
        <f>P127</f>
        <v>0</v>
      </c>
      <c r="Q126" s="179"/>
      <c r="R126" s="180">
        <f>R127</f>
        <v>0</v>
      </c>
      <c r="S126" s="179"/>
      <c r="T126" s="181">
        <f>T127</f>
        <v>0</v>
      </c>
      <c r="AR126" s="182" t="s">
        <v>85</v>
      </c>
      <c r="AT126" s="183" t="s">
        <v>76</v>
      </c>
      <c r="AU126" s="183" t="s">
        <v>77</v>
      </c>
      <c r="AY126" s="182" t="s">
        <v>141</v>
      </c>
      <c r="BK126" s="184">
        <f>BK127</f>
        <v>0</v>
      </c>
    </row>
    <row r="127" spans="1:65" s="12" customFormat="1" ht="22.9" customHeight="1">
      <c r="B127" s="171"/>
      <c r="C127" s="172"/>
      <c r="D127" s="173" t="s">
        <v>76</v>
      </c>
      <c r="E127" s="185" t="s">
        <v>682</v>
      </c>
      <c r="F127" s="185" t="s">
        <v>683</v>
      </c>
      <c r="G127" s="172"/>
      <c r="H127" s="172"/>
      <c r="I127" s="175"/>
      <c r="J127" s="186">
        <f>BK127</f>
        <v>0</v>
      </c>
      <c r="K127" s="172"/>
      <c r="L127" s="177"/>
      <c r="M127" s="178"/>
      <c r="N127" s="179"/>
      <c r="O127" s="179"/>
      <c r="P127" s="180">
        <f>SUM(P128:P137)</f>
        <v>0</v>
      </c>
      <c r="Q127" s="179"/>
      <c r="R127" s="180">
        <f>SUM(R128:R137)</f>
        <v>0</v>
      </c>
      <c r="S127" s="179"/>
      <c r="T127" s="181">
        <f>SUM(T128:T137)</f>
        <v>0</v>
      </c>
      <c r="AR127" s="182" t="s">
        <v>85</v>
      </c>
      <c r="AT127" s="183" t="s">
        <v>76</v>
      </c>
      <c r="AU127" s="183" t="s">
        <v>85</v>
      </c>
      <c r="AY127" s="182" t="s">
        <v>141</v>
      </c>
      <c r="BK127" s="184">
        <f>SUM(BK128:BK137)</f>
        <v>0</v>
      </c>
    </row>
    <row r="128" spans="1:65" s="2" customFormat="1" ht="24.2" customHeight="1">
      <c r="A128" s="35"/>
      <c r="B128" s="36"/>
      <c r="C128" s="187" t="s">
        <v>85</v>
      </c>
      <c r="D128" s="187" t="s">
        <v>143</v>
      </c>
      <c r="E128" s="188" t="s">
        <v>1331</v>
      </c>
      <c r="F128" s="189" t="s">
        <v>1332</v>
      </c>
      <c r="G128" s="190" t="s">
        <v>196</v>
      </c>
      <c r="H128" s="191">
        <v>1.4890000000000001</v>
      </c>
      <c r="I128" s="192"/>
      <c r="J128" s="193">
        <f>ROUND(I128*H128,2)</f>
        <v>0</v>
      </c>
      <c r="K128" s="189" t="s">
        <v>147</v>
      </c>
      <c r="L128" s="40"/>
      <c r="M128" s="194" t="s">
        <v>1</v>
      </c>
      <c r="N128" s="195" t="s">
        <v>42</v>
      </c>
      <c r="O128" s="72"/>
      <c r="P128" s="196">
        <f>O128*H128</f>
        <v>0</v>
      </c>
      <c r="Q128" s="196">
        <v>0</v>
      </c>
      <c r="R128" s="196">
        <f>Q128*H128</f>
        <v>0</v>
      </c>
      <c r="S128" s="196">
        <v>0</v>
      </c>
      <c r="T128" s="19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98" t="s">
        <v>148</v>
      </c>
      <c r="AT128" s="198" t="s">
        <v>143</v>
      </c>
      <c r="AU128" s="198" t="s">
        <v>87</v>
      </c>
      <c r="AY128" s="18" t="s">
        <v>141</v>
      </c>
      <c r="BE128" s="199">
        <f>IF(N128="základní",J128,0)</f>
        <v>0</v>
      </c>
      <c r="BF128" s="199">
        <f>IF(N128="snížená",J128,0)</f>
        <v>0</v>
      </c>
      <c r="BG128" s="199">
        <f>IF(N128="zákl. přenesená",J128,0)</f>
        <v>0</v>
      </c>
      <c r="BH128" s="199">
        <f>IF(N128="sníž. přenesená",J128,0)</f>
        <v>0</v>
      </c>
      <c r="BI128" s="199">
        <f>IF(N128="nulová",J128,0)</f>
        <v>0</v>
      </c>
      <c r="BJ128" s="18" t="s">
        <v>85</v>
      </c>
      <c r="BK128" s="199">
        <f>ROUND(I128*H128,2)</f>
        <v>0</v>
      </c>
      <c r="BL128" s="18" t="s">
        <v>148</v>
      </c>
      <c r="BM128" s="198" t="s">
        <v>1333</v>
      </c>
    </row>
    <row r="129" spans="1:65" s="2" customFormat="1" ht="19.5">
      <c r="A129" s="35"/>
      <c r="B129" s="36"/>
      <c r="C129" s="37"/>
      <c r="D129" s="200" t="s">
        <v>150</v>
      </c>
      <c r="E129" s="37"/>
      <c r="F129" s="201" t="s">
        <v>1334</v>
      </c>
      <c r="G129" s="37"/>
      <c r="H129" s="37"/>
      <c r="I129" s="202"/>
      <c r="J129" s="37"/>
      <c r="K129" s="37"/>
      <c r="L129" s="40"/>
      <c r="M129" s="203"/>
      <c r="N129" s="204"/>
      <c r="O129" s="72"/>
      <c r="P129" s="72"/>
      <c r="Q129" s="72"/>
      <c r="R129" s="72"/>
      <c r="S129" s="72"/>
      <c r="T129" s="73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150</v>
      </c>
      <c r="AU129" s="18" t="s">
        <v>87</v>
      </c>
    </row>
    <row r="130" spans="1:65" s="2" customFormat="1" ht="24.2" customHeight="1">
      <c r="A130" s="35"/>
      <c r="B130" s="36"/>
      <c r="C130" s="187" t="s">
        <v>87</v>
      </c>
      <c r="D130" s="187" t="s">
        <v>143</v>
      </c>
      <c r="E130" s="188" t="s">
        <v>657</v>
      </c>
      <c r="F130" s="189" t="s">
        <v>1008</v>
      </c>
      <c r="G130" s="190" t="s">
        <v>196</v>
      </c>
      <c r="H130" s="191">
        <v>1.4890000000000001</v>
      </c>
      <c r="I130" s="192"/>
      <c r="J130" s="193">
        <f>ROUND(I130*H130,2)</f>
        <v>0</v>
      </c>
      <c r="K130" s="189" t="s">
        <v>147</v>
      </c>
      <c r="L130" s="40"/>
      <c r="M130" s="194" t="s">
        <v>1</v>
      </c>
      <c r="N130" s="195" t="s">
        <v>42</v>
      </c>
      <c r="O130" s="72"/>
      <c r="P130" s="196">
        <f>O130*H130</f>
        <v>0</v>
      </c>
      <c r="Q130" s="196">
        <v>0</v>
      </c>
      <c r="R130" s="196">
        <f>Q130*H130</f>
        <v>0</v>
      </c>
      <c r="S130" s="196">
        <v>0</v>
      </c>
      <c r="T130" s="19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98" t="s">
        <v>148</v>
      </c>
      <c r="AT130" s="198" t="s">
        <v>143</v>
      </c>
      <c r="AU130" s="198" t="s">
        <v>87</v>
      </c>
      <c r="AY130" s="18" t="s">
        <v>141</v>
      </c>
      <c r="BE130" s="199">
        <f>IF(N130="základní",J130,0)</f>
        <v>0</v>
      </c>
      <c r="BF130" s="199">
        <f>IF(N130="snížená",J130,0)</f>
        <v>0</v>
      </c>
      <c r="BG130" s="199">
        <f>IF(N130="zákl. přenesená",J130,0)</f>
        <v>0</v>
      </c>
      <c r="BH130" s="199">
        <f>IF(N130="sníž. přenesená",J130,0)</f>
        <v>0</v>
      </c>
      <c r="BI130" s="199">
        <f>IF(N130="nulová",J130,0)</f>
        <v>0</v>
      </c>
      <c r="BJ130" s="18" t="s">
        <v>85</v>
      </c>
      <c r="BK130" s="199">
        <f>ROUND(I130*H130,2)</f>
        <v>0</v>
      </c>
      <c r="BL130" s="18" t="s">
        <v>148</v>
      </c>
      <c r="BM130" s="198" t="s">
        <v>1335</v>
      </c>
    </row>
    <row r="131" spans="1:65" s="2" customFormat="1" ht="19.5">
      <c r="A131" s="35"/>
      <c r="B131" s="36"/>
      <c r="C131" s="37"/>
      <c r="D131" s="200" t="s">
        <v>150</v>
      </c>
      <c r="E131" s="37"/>
      <c r="F131" s="201" t="s">
        <v>658</v>
      </c>
      <c r="G131" s="37"/>
      <c r="H131" s="37"/>
      <c r="I131" s="202"/>
      <c r="J131" s="37"/>
      <c r="K131" s="37"/>
      <c r="L131" s="40"/>
      <c r="M131" s="203"/>
      <c r="N131" s="204"/>
      <c r="O131" s="72"/>
      <c r="P131" s="72"/>
      <c r="Q131" s="72"/>
      <c r="R131" s="72"/>
      <c r="S131" s="72"/>
      <c r="T131" s="73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150</v>
      </c>
      <c r="AU131" s="18" t="s">
        <v>87</v>
      </c>
    </row>
    <row r="132" spans="1:65" s="2" customFormat="1" ht="24.2" customHeight="1">
      <c r="A132" s="35"/>
      <c r="B132" s="36"/>
      <c r="C132" s="187" t="s">
        <v>161</v>
      </c>
      <c r="D132" s="187" t="s">
        <v>143</v>
      </c>
      <c r="E132" s="188" t="s">
        <v>661</v>
      </c>
      <c r="F132" s="189" t="s">
        <v>1011</v>
      </c>
      <c r="G132" s="190" t="s">
        <v>196</v>
      </c>
      <c r="H132" s="191">
        <v>14.89</v>
      </c>
      <c r="I132" s="192"/>
      <c r="J132" s="193">
        <f>ROUND(I132*H132,2)</f>
        <v>0</v>
      </c>
      <c r="K132" s="189" t="s">
        <v>147</v>
      </c>
      <c r="L132" s="40"/>
      <c r="M132" s="194" t="s">
        <v>1</v>
      </c>
      <c r="N132" s="195" t="s">
        <v>42</v>
      </c>
      <c r="O132" s="72"/>
      <c r="P132" s="196">
        <f>O132*H132</f>
        <v>0</v>
      </c>
      <c r="Q132" s="196">
        <v>0</v>
      </c>
      <c r="R132" s="196">
        <f>Q132*H132</f>
        <v>0</v>
      </c>
      <c r="S132" s="196">
        <v>0</v>
      </c>
      <c r="T132" s="19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98" t="s">
        <v>148</v>
      </c>
      <c r="AT132" s="198" t="s">
        <v>143</v>
      </c>
      <c r="AU132" s="198" t="s">
        <v>87</v>
      </c>
      <c r="AY132" s="18" t="s">
        <v>141</v>
      </c>
      <c r="BE132" s="199">
        <f>IF(N132="základní",J132,0)</f>
        <v>0</v>
      </c>
      <c r="BF132" s="199">
        <f>IF(N132="snížená",J132,0)</f>
        <v>0</v>
      </c>
      <c r="BG132" s="199">
        <f>IF(N132="zákl. přenesená",J132,0)</f>
        <v>0</v>
      </c>
      <c r="BH132" s="199">
        <f>IF(N132="sníž. přenesená",J132,0)</f>
        <v>0</v>
      </c>
      <c r="BI132" s="199">
        <f>IF(N132="nulová",J132,0)</f>
        <v>0</v>
      </c>
      <c r="BJ132" s="18" t="s">
        <v>85</v>
      </c>
      <c r="BK132" s="199">
        <f>ROUND(I132*H132,2)</f>
        <v>0</v>
      </c>
      <c r="BL132" s="18" t="s">
        <v>148</v>
      </c>
      <c r="BM132" s="198" t="s">
        <v>1336</v>
      </c>
    </row>
    <row r="133" spans="1:65" s="2" customFormat="1" ht="29.25">
      <c r="A133" s="35"/>
      <c r="B133" s="36"/>
      <c r="C133" s="37"/>
      <c r="D133" s="200" t="s">
        <v>150</v>
      </c>
      <c r="E133" s="37"/>
      <c r="F133" s="201" t="s">
        <v>662</v>
      </c>
      <c r="G133" s="37"/>
      <c r="H133" s="37"/>
      <c r="I133" s="202"/>
      <c r="J133" s="37"/>
      <c r="K133" s="37"/>
      <c r="L133" s="40"/>
      <c r="M133" s="203"/>
      <c r="N133" s="204"/>
      <c r="O133" s="72"/>
      <c r="P133" s="72"/>
      <c r="Q133" s="72"/>
      <c r="R133" s="72"/>
      <c r="S133" s="72"/>
      <c r="T133" s="73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8" t="s">
        <v>150</v>
      </c>
      <c r="AU133" s="18" t="s">
        <v>87</v>
      </c>
    </row>
    <row r="134" spans="1:65" s="13" customFormat="1" ht="11.25">
      <c r="B134" s="205"/>
      <c r="C134" s="206"/>
      <c r="D134" s="200" t="s">
        <v>152</v>
      </c>
      <c r="E134" s="207" t="s">
        <v>1</v>
      </c>
      <c r="F134" s="208" t="s">
        <v>1337</v>
      </c>
      <c r="G134" s="206"/>
      <c r="H134" s="207" t="s">
        <v>1</v>
      </c>
      <c r="I134" s="209"/>
      <c r="J134" s="206"/>
      <c r="K134" s="206"/>
      <c r="L134" s="210"/>
      <c r="M134" s="211"/>
      <c r="N134" s="212"/>
      <c r="O134" s="212"/>
      <c r="P134" s="212"/>
      <c r="Q134" s="212"/>
      <c r="R134" s="212"/>
      <c r="S134" s="212"/>
      <c r="T134" s="213"/>
      <c r="AT134" s="214" t="s">
        <v>152</v>
      </c>
      <c r="AU134" s="214" t="s">
        <v>87</v>
      </c>
      <c r="AV134" s="13" t="s">
        <v>85</v>
      </c>
      <c r="AW134" s="13" t="s">
        <v>34</v>
      </c>
      <c r="AX134" s="13" t="s">
        <v>77</v>
      </c>
      <c r="AY134" s="214" t="s">
        <v>141</v>
      </c>
    </row>
    <row r="135" spans="1:65" s="14" customFormat="1" ht="11.25">
      <c r="B135" s="215"/>
      <c r="C135" s="216"/>
      <c r="D135" s="200" t="s">
        <v>152</v>
      </c>
      <c r="E135" s="217" t="s">
        <v>1</v>
      </c>
      <c r="F135" s="218" t="s">
        <v>1338</v>
      </c>
      <c r="G135" s="216"/>
      <c r="H135" s="219">
        <v>14.89</v>
      </c>
      <c r="I135" s="220"/>
      <c r="J135" s="216"/>
      <c r="K135" s="216"/>
      <c r="L135" s="221"/>
      <c r="M135" s="222"/>
      <c r="N135" s="223"/>
      <c r="O135" s="223"/>
      <c r="P135" s="223"/>
      <c r="Q135" s="223"/>
      <c r="R135" s="223"/>
      <c r="S135" s="223"/>
      <c r="T135" s="224"/>
      <c r="AT135" s="225" t="s">
        <v>152</v>
      </c>
      <c r="AU135" s="225" t="s">
        <v>87</v>
      </c>
      <c r="AV135" s="14" t="s">
        <v>87</v>
      </c>
      <c r="AW135" s="14" t="s">
        <v>34</v>
      </c>
      <c r="AX135" s="14" t="s">
        <v>85</v>
      </c>
      <c r="AY135" s="225" t="s">
        <v>141</v>
      </c>
    </row>
    <row r="136" spans="1:65" s="2" customFormat="1" ht="33" customHeight="1">
      <c r="A136" s="35"/>
      <c r="B136" s="36"/>
      <c r="C136" s="187" t="s">
        <v>148</v>
      </c>
      <c r="D136" s="187" t="s">
        <v>143</v>
      </c>
      <c r="E136" s="188" t="s">
        <v>666</v>
      </c>
      <c r="F136" s="189" t="s">
        <v>1015</v>
      </c>
      <c r="G136" s="190" t="s">
        <v>196</v>
      </c>
      <c r="H136" s="191">
        <v>0.154</v>
      </c>
      <c r="I136" s="192"/>
      <c r="J136" s="193">
        <f>ROUND(I136*H136,2)</f>
        <v>0</v>
      </c>
      <c r="K136" s="189" t="s">
        <v>147</v>
      </c>
      <c r="L136" s="40"/>
      <c r="M136" s="194" t="s">
        <v>1</v>
      </c>
      <c r="N136" s="195" t="s">
        <v>42</v>
      </c>
      <c r="O136" s="72"/>
      <c r="P136" s="196">
        <f>O136*H136</f>
        <v>0</v>
      </c>
      <c r="Q136" s="196">
        <v>0</v>
      </c>
      <c r="R136" s="196">
        <f>Q136*H136</f>
        <v>0</v>
      </c>
      <c r="S136" s="196">
        <v>0</v>
      </c>
      <c r="T136" s="19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98" t="s">
        <v>148</v>
      </c>
      <c r="AT136" s="198" t="s">
        <v>143</v>
      </c>
      <c r="AU136" s="198" t="s">
        <v>87</v>
      </c>
      <c r="AY136" s="18" t="s">
        <v>141</v>
      </c>
      <c r="BE136" s="199">
        <f>IF(N136="základní",J136,0)</f>
        <v>0</v>
      </c>
      <c r="BF136" s="199">
        <f>IF(N136="snížená",J136,0)</f>
        <v>0</v>
      </c>
      <c r="BG136" s="199">
        <f>IF(N136="zákl. přenesená",J136,0)</f>
        <v>0</v>
      </c>
      <c r="BH136" s="199">
        <f>IF(N136="sníž. přenesená",J136,0)</f>
        <v>0</v>
      </c>
      <c r="BI136" s="199">
        <f>IF(N136="nulová",J136,0)</f>
        <v>0</v>
      </c>
      <c r="BJ136" s="18" t="s">
        <v>85</v>
      </c>
      <c r="BK136" s="199">
        <f>ROUND(I136*H136,2)</f>
        <v>0</v>
      </c>
      <c r="BL136" s="18" t="s">
        <v>148</v>
      </c>
      <c r="BM136" s="198" t="s">
        <v>1339</v>
      </c>
    </row>
    <row r="137" spans="1:65" s="2" customFormat="1" ht="29.25">
      <c r="A137" s="35"/>
      <c r="B137" s="36"/>
      <c r="C137" s="37"/>
      <c r="D137" s="200" t="s">
        <v>150</v>
      </c>
      <c r="E137" s="37"/>
      <c r="F137" s="201" t="s">
        <v>667</v>
      </c>
      <c r="G137" s="37"/>
      <c r="H137" s="37"/>
      <c r="I137" s="202"/>
      <c r="J137" s="37"/>
      <c r="K137" s="37"/>
      <c r="L137" s="40"/>
      <c r="M137" s="203"/>
      <c r="N137" s="204"/>
      <c r="O137" s="72"/>
      <c r="P137" s="72"/>
      <c r="Q137" s="72"/>
      <c r="R137" s="72"/>
      <c r="S137" s="72"/>
      <c r="T137" s="73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150</v>
      </c>
      <c r="AU137" s="18" t="s">
        <v>87</v>
      </c>
    </row>
    <row r="138" spans="1:65" s="12" customFormat="1" ht="25.9" customHeight="1">
      <c r="B138" s="171"/>
      <c r="C138" s="172"/>
      <c r="D138" s="173" t="s">
        <v>76</v>
      </c>
      <c r="E138" s="174" t="s">
        <v>695</v>
      </c>
      <c r="F138" s="174" t="s">
        <v>696</v>
      </c>
      <c r="G138" s="172"/>
      <c r="H138" s="172"/>
      <c r="I138" s="175"/>
      <c r="J138" s="176">
        <f>BK138</f>
        <v>0</v>
      </c>
      <c r="K138" s="172"/>
      <c r="L138" s="177"/>
      <c r="M138" s="178"/>
      <c r="N138" s="179"/>
      <c r="O138" s="179"/>
      <c r="P138" s="180">
        <f>P139</f>
        <v>0</v>
      </c>
      <c r="Q138" s="179"/>
      <c r="R138" s="180">
        <f>R139</f>
        <v>1E-4</v>
      </c>
      <c r="S138" s="179"/>
      <c r="T138" s="181">
        <f>T139</f>
        <v>0.15406999999999998</v>
      </c>
      <c r="AR138" s="182" t="s">
        <v>87</v>
      </c>
      <c r="AT138" s="183" t="s">
        <v>76</v>
      </c>
      <c r="AU138" s="183" t="s">
        <v>77</v>
      </c>
      <c r="AY138" s="182" t="s">
        <v>141</v>
      </c>
      <c r="BK138" s="184">
        <f>BK139</f>
        <v>0</v>
      </c>
    </row>
    <row r="139" spans="1:65" s="12" customFormat="1" ht="22.9" customHeight="1">
      <c r="B139" s="171"/>
      <c r="C139" s="172"/>
      <c r="D139" s="173" t="s">
        <v>76</v>
      </c>
      <c r="E139" s="185" t="s">
        <v>1340</v>
      </c>
      <c r="F139" s="185" t="s">
        <v>1341</v>
      </c>
      <c r="G139" s="172"/>
      <c r="H139" s="172"/>
      <c r="I139" s="175"/>
      <c r="J139" s="186">
        <f>BK139</f>
        <v>0</v>
      </c>
      <c r="K139" s="172"/>
      <c r="L139" s="177"/>
      <c r="M139" s="178"/>
      <c r="N139" s="179"/>
      <c r="O139" s="179"/>
      <c r="P139" s="180">
        <f>SUM(P140:P149)</f>
        <v>0</v>
      </c>
      <c r="Q139" s="179"/>
      <c r="R139" s="180">
        <f>SUM(R140:R149)</f>
        <v>1E-4</v>
      </c>
      <c r="S139" s="179"/>
      <c r="T139" s="181">
        <f>SUM(T140:T149)</f>
        <v>0.15406999999999998</v>
      </c>
      <c r="AR139" s="182" t="s">
        <v>87</v>
      </c>
      <c r="AT139" s="183" t="s">
        <v>76</v>
      </c>
      <c r="AU139" s="183" t="s">
        <v>85</v>
      </c>
      <c r="AY139" s="182" t="s">
        <v>141</v>
      </c>
      <c r="BK139" s="184">
        <f>SUM(BK140:BK149)</f>
        <v>0</v>
      </c>
    </row>
    <row r="140" spans="1:65" s="2" customFormat="1" ht="24.2" customHeight="1">
      <c r="A140" s="35"/>
      <c r="B140" s="36"/>
      <c r="C140" s="187" t="s">
        <v>181</v>
      </c>
      <c r="D140" s="187" t="s">
        <v>143</v>
      </c>
      <c r="E140" s="188" t="s">
        <v>1342</v>
      </c>
      <c r="F140" s="189" t="s">
        <v>1343</v>
      </c>
      <c r="G140" s="190" t="s">
        <v>336</v>
      </c>
      <c r="H140" s="191">
        <v>31</v>
      </c>
      <c r="I140" s="192"/>
      <c r="J140" s="193">
        <f>ROUND(I140*H140,2)</f>
        <v>0</v>
      </c>
      <c r="K140" s="189" t="s">
        <v>147</v>
      </c>
      <c r="L140" s="40"/>
      <c r="M140" s="194" t="s">
        <v>1</v>
      </c>
      <c r="N140" s="195" t="s">
        <v>42</v>
      </c>
      <c r="O140" s="72"/>
      <c r="P140" s="196">
        <f>O140*H140</f>
        <v>0</v>
      </c>
      <c r="Q140" s="196">
        <v>0</v>
      </c>
      <c r="R140" s="196">
        <f>Q140*H140</f>
        <v>0</v>
      </c>
      <c r="S140" s="196">
        <v>4.9699999999999996E-3</v>
      </c>
      <c r="T140" s="197">
        <f>S140*H140</f>
        <v>0.15406999999999998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98" t="s">
        <v>270</v>
      </c>
      <c r="AT140" s="198" t="s">
        <v>143</v>
      </c>
      <c r="AU140" s="198" t="s">
        <v>87</v>
      </c>
      <c r="AY140" s="18" t="s">
        <v>141</v>
      </c>
      <c r="BE140" s="199">
        <f>IF(N140="základní",J140,0)</f>
        <v>0</v>
      </c>
      <c r="BF140" s="199">
        <f>IF(N140="snížená",J140,0)</f>
        <v>0</v>
      </c>
      <c r="BG140" s="199">
        <f>IF(N140="zákl. přenesená",J140,0)</f>
        <v>0</v>
      </c>
      <c r="BH140" s="199">
        <f>IF(N140="sníž. přenesená",J140,0)</f>
        <v>0</v>
      </c>
      <c r="BI140" s="199">
        <f>IF(N140="nulová",J140,0)</f>
        <v>0</v>
      </c>
      <c r="BJ140" s="18" t="s">
        <v>85</v>
      </c>
      <c r="BK140" s="199">
        <f>ROUND(I140*H140,2)</f>
        <v>0</v>
      </c>
      <c r="BL140" s="18" t="s">
        <v>270</v>
      </c>
      <c r="BM140" s="198" t="s">
        <v>1344</v>
      </c>
    </row>
    <row r="141" spans="1:65" s="2" customFormat="1" ht="19.5">
      <c r="A141" s="35"/>
      <c r="B141" s="36"/>
      <c r="C141" s="37"/>
      <c r="D141" s="200" t="s">
        <v>150</v>
      </c>
      <c r="E141" s="37"/>
      <c r="F141" s="201" t="s">
        <v>1345</v>
      </c>
      <c r="G141" s="37"/>
      <c r="H141" s="37"/>
      <c r="I141" s="202"/>
      <c r="J141" s="37"/>
      <c r="K141" s="37"/>
      <c r="L141" s="40"/>
      <c r="M141" s="203"/>
      <c r="N141" s="204"/>
      <c r="O141" s="72"/>
      <c r="P141" s="72"/>
      <c r="Q141" s="72"/>
      <c r="R141" s="72"/>
      <c r="S141" s="72"/>
      <c r="T141" s="73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8" t="s">
        <v>150</v>
      </c>
      <c r="AU141" s="18" t="s">
        <v>87</v>
      </c>
    </row>
    <row r="142" spans="1:65" s="13" customFormat="1" ht="11.25">
      <c r="B142" s="205"/>
      <c r="C142" s="206"/>
      <c r="D142" s="200" t="s">
        <v>152</v>
      </c>
      <c r="E142" s="207" t="s">
        <v>1</v>
      </c>
      <c r="F142" s="208" t="s">
        <v>1346</v>
      </c>
      <c r="G142" s="206"/>
      <c r="H142" s="207" t="s">
        <v>1</v>
      </c>
      <c r="I142" s="209"/>
      <c r="J142" s="206"/>
      <c r="K142" s="206"/>
      <c r="L142" s="210"/>
      <c r="M142" s="211"/>
      <c r="N142" s="212"/>
      <c r="O142" s="212"/>
      <c r="P142" s="212"/>
      <c r="Q142" s="212"/>
      <c r="R142" s="212"/>
      <c r="S142" s="212"/>
      <c r="T142" s="213"/>
      <c r="AT142" s="214" t="s">
        <v>152</v>
      </c>
      <c r="AU142" s="214" t="s">
        <v>87</v>
      </c>
      <c r="AV142" s="13" t="s">
        <v>85</v>
      </c>
      <c r="AW142" s="13" t="s">
        <v>34</v>
      </c>
      <c r="AX142" s="13" t="s">
        <v>77</v>
      </c>
      <c r="AY142" s="214" t="s">
        <v>141</v>
      </c>
    </row>
    <row r="143" spans="1:65" s="13" customFormat="1" ht="11.25">
      <c r="B143" s="205"/>
      <c r="C143" s="206"/>
      <c r="D143" s="200" t="s">
        <v>152</v>
      </c>
      <c r="E143" s="207" t="s">
        <v>1</v>
      </c>
      <c r="F143" s="208" t="s">
        <v>1347</v>
      </c>
      <c r="G143" s="206"/>
      <c r="H143" s="207" t="s">
        <v>1</v>
      </c>
      <c r="I143" s="209"/>
      <c r="J143" s="206"/>
      <c r="K143" s="206"/>
      <c r="L143" s="210"/>
      <c r="M143" s="211"/>
      <c r="N143" s="212"/>
      <c r="O143" s="212"/>
      <c r="P143" s="212"/>
      <c r="Q143" s="212"/>
      <c r="R143" s="212"/>
      <c r="S143" s="212"/>
      <c r="T143" s="213"/>
      <c r="AT143" s="214" t="s">
        <v>152</v>
      </c>
      <c r="AU143" s="214" t="s">
        <v>87</v>
      </c>
      <c r="AV143" s="13" t="s">
        <v>85</v>
      </c>
      <c r="AW143" s="13" t="s">
        <v>34</v>
      </c>
      <c r="AX143" s="13" t="s">
        <v>77</v>
      </c>
      <c r="AY143" s="214" t="s">
        <v>141</v>
      </c>
    </row>
    <row r="144" spans="1:65" s="14" customFormat="1" ht="11.25">
      <c r="B144" s="215"/>
      <c r="C144" s="216"/>
      <c r="D144" s="200" t="s">
        <v>152</v>
      </c>
      <c r="E144" s="217" t="s">
        <v>1</v>
      </c>
      <c r="F144" s="218" t="s">
        <v>356</v>
      </c>
      <c r="G144" s="216"/>
      <c r="H144" s="219">
        <v>31</v>
      </c>
      <c r="I144" s="220"/>
      <c r="J144" s="216"/>
      <c r="K144" s="216"/>
      <c r="L144" s="221"/>
      <c r="M144" s="222"/>
      <c r="N144" s="223"/>
      <c r="O144" s="223"/>
      <c r="P144" s="223"/>
      <c r="Q144" s="223"/>
      <c r="R144" s="223"/>
      <c r="S144" s="223"/>
      <c r="T144" s="224"/>
      <c r="AT144" s="225" t="s">
        <v>152</v>
      </c>
      <c r="AU144" s="225" t="s">
        <v>87</v>
      </c>
      <c r="AV144" s="14" t="s">
        <v>87</v>
      </c>
      <c r="AW144" s="14" t="s">
        <v>34</v>
      </c>
      <c r="AX144" s="14" t="s">
        <v>85</v>
      </c>
      <c r="AY144" s="225" t="s">
        <v>141</v>
      </c>
    </row>
    <row r="145" spans="1:65" s="2" customFormat="1" ht="16.5" customHeight="1">
      <c r="A145" s="35"/>
      <c r="B145" s="36"/>
      <c r="C145" s="187" t="s">
        <v>187</v>
      </c>
      <c r="D145" s="187" t="s">
        <v>143</v>
      </c>
      <c r="E145" s="188" t="s">
        <v>1348</v>
      </c>
      <c r="F145" s="189" t="s">
        <v>1349</v>
      </c>
      <c r="G145" s="190" t="s">
        <v>383</v>
      </c>
      <c r="H145" s="191">
        <v>1</v>
      </c>
      <c r="I145" s="192"/>
      <c r="J145" s="193">
        <f>ROUND(I145*H145,2)</f>
        <v>0</v>
      </c>
      <c r="K145" s="189" t="s">
        <v>147</v>
      </c>
      <c r="L145" s="40"/>
      <c r="M145" s="194" t="s">
        <v>1</v>
      </c>
      <c r="N145" s="195" t="s">
        <v>42</v>
      </c>
      <c r="O145" s="72"/>
      <c r="P145" s="196">
        <f>O145*H145</f>
        <v>0</v>
      </c>
      <c r="Q145" s="196">
        <v>1E-4</v>
      </c>
      <c r="R145" s="196">
        <f>Q145*H145</f>
        <v>1E-4</v>
      </c>
      <c r="S145" s="196">
        <v>0</v>
      </c>
      <c r="T145" s="19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98" t="s">
        <v>270</v>
      </c>
      <c r="AT145" s="198" t="s">
        <v>143</v>
      </c>
      <c r="AU145" s="198" t="s">
        <v>87</v>
      </c>
      <c r="AY145" s="18" t="s">
        <v>141</v>
      </c>
      <c r="BE145" s="199">
        <f>IF(N145="základní",J145,0)</f>
        <v>0</v>
      </c>
      <c r="BF145" s="199">
        <f>IF(N145="snížená",J145,0)</f>
        <v>0</v>
      </c>
      <c r="BG145" s="199">
        <f>IF(N145="zákl. přenesená",J145,0)</f>
        <v>0</v>
      </c>
      <c r="BH145" s="199">
        <f>IF(N145="sníž. přenesená",J145,0)</f>
        <v>0</v>
      </c>
      <c r="BI145" s="199">
        <f>IF(N145="nulová",J145,0)</f>
        <v>0</v>
      </c>
      <c r="BJ145" s="18" t="s">
        <v>85</v>
      </c>
      <c r="BK145" s="199">
        <f>ROUND(I145*H145,2)</f>
        <v>0</v>
      </c>
      <c r="BL145" s="18" t="s">
        <v>270</v>
      </c>
      <c r="BM145" s="198" t="s">
        <v>1350</v>
      </c>
    </row>
    <row r="146" spans="1:65" s="2" customFormat="1" ht="19.5">
      <c r="A146" s="35"/>
      <c r="B146" s="36"/>
      <c r="C146" s="37"/>
      <c r="D146" s="200" t="s">
        <v>150</v>
      </c>
      <c r="E146" s="37"/>
      <c r="F146" s="201" t="s">
        <v>1351</v>
      </c>
      <c r="G146" s="37"/>
      <c r="H146" s="37"/>
      <c r="I146" s="202"/>
      <c r="J146" s="37"/>
      <c r="K146" s="37"/>
      <c r="L146" s="40"/>
      <c r="M146" s="203"/>
      <c r="N146" s="204"/>
      <c r="O146" s="72"/>
      <c r="P146" s="72"/>
      <c r="Q146" s="72"/>
      <c r="R146" s="72"/>
      <c r="S146" s="72"/>
      <c r="T146" s="73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8" t="s">
        <v>150</v>
      </c>
      <c r="AU146" s="18" t="s">
        <v>87</v>
      </c>
    </row>
    <row r="147" spans="1:65" s="13" customFormat="1" ht="11.25">
      <c r="B147" s="205"/>
      <c r="C147" s="206"/>
      <c r="D147" s="200" t="s">
        <v>152</v>
      </c>
      <c r="E147" s="207" t="s">
        <v>1</v>
      </c>
      <c r="F147" s="208" t="s">
        <v>1352</v>
      </c>
      <c r="G147" s="206"/>
      <c r="H147" s="207" t="s">
        <v>1</v>
      </c>
      <c r="I147" s="209"/>
      <c r="J147" s="206"/>
      <c r="K147" s="206"/>
      <c r="L147" s="210"/>
      <c r="M147" s="211"/>
      <c r="N147" s="212"/>
      <c r="O147" s="212"/>
      <c r="P147" s="212"/>
      <c r="Q147" s="212"/>
      <c r="R147" s="212"/>
      <c r="S147" s="212"/>
      <c r="T147" s="213"/>
      <c r="AT147" s="214" t="s">
        <v>152</v>
      </c>
      <c r="AU147" s="214" t="s">
        <v>87</v>
      </c>
      <c r="AV147" s="13" t="s">
        <v>85</v>
      </c>
      <c r="AW147" s="13" t="s">
        <v>34</v>
      </c>
      <c r="AX147" s="13" t="s">
        <v>77</v>
      </c>
      <c r="AY147" s="214" t="s">
        <v>141</v>
      </c>
    </row>
    <row r="148" spans="1:65" s="13" customFormat="1" ht="11.25">
      <c r="B148" s="205"/>
      <c r="C148" s="206"/>
      <c r="D148" s="200" t="s">
        <v>152</v>
      </c>
      <c r="E148" s="207" t="s">
        <v>1</v>
      </c>
      <c r="F148" s="208" t="s">
        <v>1353</v>
      </c>
      <c r="G148" s="206"/>
      <c r="H148" s="207" t="s">
        <v>1</v>
      </c>
      <c r="I148" s="209"/>
      <c r="J148" s="206"/>
      <c r="K148" s="206"/>
      <c r="L148" s="210"/>
      <c r="M148" s="211"/>
      <c r="N148" s="212"/>
      <c r="O148" s="212"/>
      <c r="P148" s="212"/>
      <c r="Q148" s="212"/>
      <c r="R148" s="212"/>
      <c r="S148" s="212"/>
      <c r="T148" s="213"/>
      <c r="AT148" s="214" t="s">
        <v>152</v>
      </c>
      <c r="AU148" s="214" t="s">
        <v>87</v>
      </c>
      <c r="AV148" s="13" t="s">
        <v>85</v>
      </c>
      <c r="AW148" s="13" t="s">
        <v>34</v>
      </c>
      <c r="AX148" s="13" t="s">
        <v>77</v>
      </c>
      <c r="AY148" s="214" t="s">
        <v>141</v>
      </c>
    </row>
    <row r="149" spans="1:65" s="14" customFormat="1" ht="11.25">
      <c r="B149" s="215"/>
      <c r="C149" s="216"/>
      <c r="D149" s="200" t="s">
        <v>152</v>
      </c>
      <c r="E149" s="217" t="s">
        <v>1</v>
      </c>
      <c r="F149" s="218" t="s">
        <v>85</v>
      </c>
      <c r="G149" s="216"/>
      <c r="H149" s="219">
        <v>1</v>
      </c>
      <c r="I149" s="220"/>
      <c r="J149" s="216"/>
      <c r="K149" s="216"/>
      <c r="L149" s="221"/>
      <c r="M149" s="222"/>
      <c r="N149" s="223"/>
      <c r="O149" s="223"/>
      <c r="P149" s="223"/>
      <c r="Q149" s="223"/>
      <c r="R149" s="223"/>
      <c r="S149" s="223"/>
      <c r="T149" s="224"/>
      <c r="AT149" s="225" t="s">
        <v>152</v>
      </c>
      <c r="AU149" s="225" t="s">
        <v>87</v>
      </c>
      <c r="AV149" s="14" t="s">
        <v>87</v>
      </c>
      <c r="AW149" s="14" t="s">
        <v>34</v>
      </c>
      <c r="AX149" s="14" t="s">
        <v>85</v>
      </c>
      <c r="AY149" s="225" t="s">
        <v>141</v>
      </c>
    </row>
    <row r="150" spans="1:65" s="12" customFormat="1" ht="25.9" customHeight="1">
      <c r="B150" s="171"/>
      <c r="C150" s="172"/>
      <c r="D150" s="173" t="s">
        <v>76</v>
      </c>
      <c r="E150" s="174" t="s">
        <v>1354</v>
      </c>
      <c r="F150" s="174" t="s">
        <v>1355</v>
      </c>
      <c r="G150" s="172"/>
      <c r="H150" s="172"/>
      <c r="I150" s="175"/>
      <c r="J150" s="176">
        <f>BK150</f>
        <v>0</v>
      </c>
      <c r="K150" s="172"/>
      <c r="L150" s="177"/>
      <c r="M150" s="178"/>
      <c r="N150" s="179"/>
      <c r="O150" s="179"/>
      <c r="P150" s="180">
        <f>P151+SUM(P152:P158)+P184+P208+P233</f>
        <v>0</v>
      </c>
      <c r="Q150" s="179"/>
      <c r="R150" s="180">
        <f>R151+SUM(R152:R158)+R184+R208+R233</f>
        <v>0.57706000000000002</v>
      </c>
      <c r="S150" s="179"/>
      <c r="T150" s="181">
        <f>T151+SUM(T152:T158)+T184+T208+T233</f>
        <v>1.3353199999999998</v>
      </c>
      <c r="AR150" s="182" t="s">
        <v>148</v>
      </c>
      <c r="AT150" s="183" t="s">
        <v>76</v>
      </c>
      <c r="AU150" s="183" t="s">
        <v>77</v>
      </c>
      <c r="AY150" s="182" t="s">
        <v>141</v>
      </c>
      <c r="BK150" s="184">
        <f>BK151+SUM(BK152:BK158)+BK184+BK208+BK233</f>
        <v>0</v>
      </c>
    </row>
    <row r="151" spans="1:65" s="2" customFormat="1" ht="16.5" customHeight="1">
      <c r="A151" s="35"/>
      <c r="B151" s="36"/>
      <c r="C151" s="187" t="s">
        <v>346</v>
      </c>
      <c r="D151" s="187" t="s">
        <v>143</v>
      </c>
      <c r="E151" s="188" t="s">
        <v>1356</v>
      </c>
      <c r="F151" s="189" t="s">
        <v>1357</v>
      </c>
      <c r="G151" s="190" t="s">
        <v>1358</v>
      </c>
      <c r="H151" s="191">
        <v>6</v>
      </c>
      <c r="I151" s="192"/>
      <c r="J151" s="193">
        <f>ROUND(I151*H151,2)</f>
        <v>0</v>
      </c>
      <c r="K151" s="189" t="s">
        <v>147</v>
      </c>
      <c r="L151" s="40"/>
      <c r="M151" s="194" t="s">
        <v>1</v>
      </c>
      <c r="N151" s="195" t="s">
        <v>42</v>
      </c>
      <c r="O151" s="72"/>
      <c r="P151" s="196">
        <f>O151*H151</f>
        <v>0</v>
      </c>
      <c r="Q151" s="196">
        <v>0</v>
      </c>
      <c r="R151" s="196">
        <f>Q151*H151</f>
        <v>0</v>
      </c>
      <c r="S151" s="196">
        <v>0</v>
      </c>
      <c r="T151" s="19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98" t="s">
        <v>1359</v>
      </c>
      <c r="AT151" s="198" t="s">
        <v>143</v>
      </c>
      <c r="AU151" s="198" t="s">
        <v>85</v>
      </c>
      <c r="AY151" s="18" t="s">
        <v>141</v>
      </c>
      <c r="BE151" s="199">
        <f>IF(N151="základní",J151,0)</f>
        <v>0</v>
      </c>
      <c r="BF151" s="199">
        <f>IF(N151="snížená",J151,0)</f>
        <v>0</v>
      </c>
      <c r="BG151" s="199">
        <f>IF(N151="zákl. přenesená",J151,0)</f>
        <v>0</v>
      </c>
      <c r="BH151" s="199">
        <f>IF(N151="sníž. přenesená",J151,0)</f>
        <v>0</v>
      </c>
      <c r="BI151" s="199">
        <f>IF(N151="nulová",J151,0)</f>
        <v>0</v>
      </c>
      <c r="BJ151" s="18" t="s">
        <v>85</v>
      </c>
      <c r="BK151" s="199">
        <f>ROUND(I151*H151,2)</f>
        <v>0</v>
      </c>
      <c r="BL151" s="18" t="s">
        <v>1359</v>
      </c>
      <c r="BM151" s="198" t="s">
        <v>1360</v>
      </c>
    </row>
    <row r="152" spans="1:65" s="2" customFormat="1" ht="19.5">
      <c r="A152" s="35"/>
      <c r="B152" s="36"/>
      <c r="C152" s="37"/>
      <c r="D152" s="200" t="s">
        <v>150</v>
      </c>
      <c r="E152" s="37"/>
      <c r="F152" s="201" t="s">
        <v>1361</v>
      </c>
      <c r="G152" s="37"/>
      <c r="H152" s="37"/>
      <c r="I152" s="202"/>
      <c r="J152" s="37"/>
      <c r="K152" s="37"/>
      <c r="L152" s="40"/>
      <c r="M152" s="203"/>
      <c r="N152" s="204"/>
      <c r="O152" s="72"/>
      <c r="P152" s="72"/>
      <c r="Q152" s="72"/>
      <c r="R152" s="72"/>
      <c r="S152" s="72"/>
      <c r="T152" s="73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8" t="s">
        <v>150</v>
      </c>
      <c r="AU152" s="18" t="s">
        <v>85</v>
      </c>
    </row>
    <row r="153" spans="1:65" s="13" customFormat="1" ht="11.25">
      <c r="B153" s="205"/>
      <c r="C153" s="206"/>
      <c r="D153" s="200" t="s">
        <v>152</v>
      </c>
      <c r="E153" s="207" t="s">
        <v>1</v>
      </c>
      <c r="F153" s="208" t="s">
        <v>1362</v>
      </c>
      <c r="G153" s="206"/>
      <c r="H153" s="207" t="s">
        <v>1</v>
      </c>
      <c r="I153" s="209"/>
      <c r="J153" s="206"/>
      <c r="K153" s="206"/>
      <c r="L153" s="210"/>
      <c r="M153" s="211"/>
      <c r="N153" s="212"/>
      <c r="O153" s="212"/>
      <c r="P153" s="212"/>
      <c r="Q153" s="212"/>
      <c r="R153" s="212"/>
      <c r="S153" s="212"/>
      <c r="T153" s="213"/>
      <c r="AT153" s="214" t="s">
        <v>152</v>
      </c>
      <c r="AU153" s="214" t="s">
        <v>85</v>
      </c>
      <c r="AV153" s="13" t="s">
        <v>85</v>
      </c>
      <c r="AW153" s="13" t="s">
        <v>34</v>
      </c>
      <c r="AX153" s="13" t="s">
        <v>77</v>
      </c>
      <c r="AY153" s="214" t="s">
        <v>141</v>
      </c>
    </row>
    <row r="154" spans="1:65" s="14" customFormat="1" ht="11.25">
      <c r="B154" s="215"/>
      <c r="C154" s="216"/>
      <c r="D154" s="200" t="s">
        <v>152</v>
      </c>
      <c r="E154" s="217" t="s">
        <v>1</v>
      </c>
      <c r="F154" s="218" t="s">
        <v>1363</v>
      </c>
      <c r="G154" s="216"/>
      <c r="H154" s="219">
        <v>4</v>
      </c>
      <c r="I154" s="220"/>
      <c r="J154" s="216"/>
      <c r="K154" s="216"/>
      <c r="L154" s="221"/>
      <c r="M154" s="222"/>
      <c r="N154" s="223"/>
      <c r="O154" s="223"/>
      <c r="P154" s="223"/>
      <c r="Q154" s="223"/>
      <c r="R154" s="223"/>
      <c r="S154" s="223"/>
      <c r="T154" s="224"/>
      <c r="AT154" s="225" t="s">
        <v>152</v>
      </c>
      <c r="AU154" s="225" t="s">
        <v>85</v>
      </c>
      <c r="AV154" s="14" t="s">
        <v>87</v>
      </c>
      <c r="AW154" s="14" t="s">
        <v>34</v>
      </c>
      <c r="AX154" s="14" t="s">
        <v>77</v>
      </c>
      <c r="AY154" s="225" t="s">
        <v>141</v>
      </c>
    </row>
    <row r="155" spans="1:65" s="13" customFormat="1" ht="11.25">
      <c r="B155" s="205"/>
      <c r="C155" s="206"/>
      <c r="D155" s="200" t="s">
        <v>152</v>
      </c>
      <c r="E155" s="207" t="s">
        <v>1</v>
      </c>
      <c r="F155" s="208" t="s">
        <v>1364</v>
      </c>
      <c r="G155" s="206"/>
      <c r="H155" s="207" t="s">
        <v>1</v>
      </c>
      <c r="I155" s="209"/>
      <c r="J155" s="206"/>
      <c r="K155" s="206"/>
      <c r="L155" s="210"/>
      <c r="M155" s="211"/>
      <c r="N155" s="212"/>
      <c r="O155" s="212"/>
      <c r="P155" s="212"/>
      <c r="Q155" s="212"/>
      <c r="R155" s="212"/>
      <c r="S155" s="212"/>
      <c r="T155" s="213"/>
      <c r="AT155" s="214" t="s">
        <v>152</v>
      </c>
      <c r="AU155" s="214" t="s">
        <v>85</v>
      </c>
      <c r="AV155" s="13" t="s">
        <v>85</v>
      </c>
      <c r="AW155" s="13" t="s">
        <v>34</v>
      </c>
      <c r="AX155" s="13" t="s">
        <v>77</v>
      </c>
      <c r="AY155" s="214" t="s">
        <v>141</v>
      </c>
    </row>
    <row r="156" spans="1:65" s="14" customFormat="1" ht="11.25">
      <c r="B156" s="215"/>
      <c r="C156" s="216"/>
      <c r="D156" s="200" t="s">
        <v>152</v>
      </c>
      <c r="E156" s="217" t="s">
        <v>1</v>
      </c>
      <c r="F156" s="218" t="s">
        <v>1365</v>
      </c>
      <c r="G156" s="216"/>
      <c r="H156" s="219">
        <v>2</v>
      </c>
      <c r="I156" s="220"/>
      <c r="J156" s="216"/>
      <c r="K156" s="216"/>
      <c r="L156" s="221"/>
      <c r="M156" s="222"/>
      <c r="N156" s="223"/>
      <c r="O156" s="223"/>
      <c r="P156" s="223"/>
      <c r="Q156" s="223"/>
      <c r="R156" s="223"/>
      <c r="S156" s="223"/>
      <c r="T156" s="224"/>
      <c r="AT156" s="225" t="s">
        <v>152</v>
      </c>
      <c r="AU156" s="225" t="s">
        <v>85</v>
      </c>
      <c r="AV156" s="14" t="s">
        <v>87</v>
      </c>
      <c r="AW156" s="14" t="s">
        <v>34</v>
      </c>
      <c r="AX156" s="14" t="s">
        <v>77</v>
      </c>
      <c r="AY156" s="225" t="s">
        <v>141</v>
      </c>
    </row>
    <row r="157" spans="1:65" s="16" customFormat="1" ht="11.25">
      <c r="B157" s="237"/>
      <c r="C157" s="238"/>
      <c r="D157" s="200" t="s">
        <v>152</v>
      </c>
      <c r="E157" s="239" t="s">
        <v>1</v>
      </c>
      <c r="F157" s="240" t="s">
        <v>174</v>
      </c>
      <c r="G157" s="238"/>
      <c r="H157" s="241">
        <v>6</v>
      </c>
      <c r="I157" s="242"/>
      <c r="J157" s="238"/>
      <c r="K157" s="238"/>
      <c r="L157" s="243"/>
      <c r="M157" s="244"/>
      <c r="N157" s="245"/>
      <c r="O157" s="245"/>
      <c r="P157" s="245"/>
      <c r="Q157" s="245"/>
      <c r="R157" s="245"/>
      <c r="S157" s="245"/>
      <c r="T157" s="246"/>
      <c r="AT157" s="247" t="s">
        <v>152</v>
      </c>
      <c r="AU157" s="247" t="s">
        <v>85</v>
      </c>
      <c r="AV157" s="16" t="s">
        <v>148</v>
      </c>
      <c r="AW157" s="16" t="s">
        <v>34</v>
      </c>
      <c r="AX157" s="16" t="s">
        <v>85</v>
      </c>
      <c r="AY157" s="247" t="s">
        <v>141</v>
      </c>
    </row>
    <row r="158" spans="1:65" s="12" customFormat="1" ht="22.9" customHeight="1">
      <c r="B158" s="171"/>
      <c r="C158" s="172"/>
      <c r="D158" s="173" t="s">
        <v>76</v>
      </c>
      <c r="E158" s="185" t="s">
        <v>710</v>
      </c>
      <c r="F158" s="185" t="s">
        <v>711</v>
      </c>
      <c r="G158" s="172"/>
      <c r="H158" s="172"/>
      <c r="I158" s="175"/>
      <c r="J158" s="186">
        <f>BK158</f>
        <v>0</v>
      </c>
      <c r="K158" s="172"/>
      <c r="L158" s="177"/>
      <c r="M158" s="178"/>
      <c r="N158" s="179"/>
      <c r="O158" s="179"/>
      <c r="P158" s="180">
        <f>SUM(P159:P183)</f>
        <v>0</v>
      </c>
      <c r="Q158" s="179"/>
      <c r="R158" s="180">
        <f>SUM(R159:R183)</f>
        <v>0.15514</v>
      </c>
      <c r="S158" s="179"/>
      <c r="T158" s="181">
        <f>SUM(T159:T183)</f>
        <v>0.17780000000000001</v>
      </c>
      <c r="AR158" s="182" t="s">
        <v>87</v>
      </c>
      <c r="AT158" s="183" t="s">
        <v>76</v>
      </c>
      <c r="AU158" s="183" t="s">
        <v>85</v>
      </c>
      <c r="AY158" s="182" t="s">
        <v>141</v>
      </c>
      <c r="BK158" s="184">
        <f>SUM(BK159:BK183)</f>
        <v>0</v>
      </c>
    </row>
    <row r="159" spans="1:65" s="2" customFormat="1" ht="24.2" customHeight="1">
      <c r="A159" s="35"/>
      <c r="B159" s="36"/>
      <c r="C159" s="187" t="s">
        <v>193</v>
      </c>
      <c r="D159" s="187" t="s">
        <v>143</v>
      </c>
      <c r="E159" s="188" t="s">
        <v>1366</v>
      </c>
      <c r="F159" s="189" t="s">
        <v>1367</v>
      </c>
      <c r="G159" s="190" t="s">
        <v>336</v>
      </c>
      <c r="H159" s="191">
        <v>17</v>
      </c>
      <c r="I159" s="192"/>
      <c r="J159" s="193">
        <f>ROUND(I159*H159,2)</f>
        <v>0</v>
      </c>
      <c r="K159" s="189" t="s">
        <v>147</v>
      </c>
      <c r="L159" s="40"/>
      <c r="M159" s="194" t="s">
        <v>1</v>
      </c>
      <c r="N159" s="195" t="s">
        <v>42</v>
      </c>
      <c r="O159" s="72"/>
      <c r="P159" s="196">
        <f>O159*H159</f>
        <v>0</v>
      </c>
      <c r="Q159" s="196">
        <v>1.4E-3</v>
      </c>
      <c r="R159" s="196">
        <f>Q159*H159</f>
        <v>2.3799999999999998E-2</v>
      </c>
      <c r="S159" s="196">
        <v>0</v>
      </c>
      <c r="T159" s="19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98" t="s">
        <v>270</v>
      </c>
      <c r="AT159" s="198" t="s">
        <v>143</v>
      </c>
      <c r="AU159" s="198" t="s">
        <v>87</v>
      </c>
      <c r="AY159" s="18" t="s">
        <v>141</v>
      </c>
      <c r="BE159" s="199">
        <f>IF(N159="základní",J159,0)</f>
        <v>0</v>
      </c>
      <c r="BF159" s="199">
        <f>IF(N159="snížená",J159,0)</f>
        <v>0</v>
      </c>
      <c r="BG159" s="199">
        <f>IF(N159="zákl. přenesená",J159,0)</f>
        <v>0</v>
      </c>
      <c r="BH159" s="199">
        <f>IF(N159="sníž. přenesená",J159,0)</f>
        <v>0</v>
      </c>
      <c r="BI159" s="199">
        <f>IF(N159="nulová",J159,0)</f>
        <v>0</v>
      </c>
      <c r="BJ159" s="18" t="s">
        <v>85</v>
      </c>
      <c r="BK159" s="199">
        <f>ROUND(I159*H159,2)</f>
        <v>0</v>
      </c>
      <c r="BL159" s="18" t="s">
        <v>270</v>
      </c>
      <c r="BM159" s="198" t="s">
        <v>1368</v>
      </c>
    </row>
    <row r="160" spans="1:65" s="2" customFormat="1" ht="19.5">
      <c r="A160" s="35"/>
      <c r="B160" s="36"/>
      <c r="C160" s="37"/>
      <c r="D160" s="200" t="s">
        <v>150</v>
      </c>
      <c r="E160" s="37"/>
      <c r="F160" s="201" t="s">
        <v>1369</v>
      </c>
      <c r="G160" s="37"/>
      <c r="H160" s="37"/>
      <c r="I160" s="202"/>
      <c r="J160" s="37"/>
      <c r="K160" s="37"/>
      <c r="L160" s="40"/>
      <c r="M160" s="203"/>
      <c r="N160" s="204"/>
      <c r="O160" s="72"/>
      <c r="P160" s="72"/>
      <c r="Q160" s="72"/>
      <c r="R160" s="72"/>
      <c r="S160" s="72"/>
      <c r="T160" s="73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8" t="s">
        <v>150</v>
      </c>
      <c r="AU160" s="18" t="s">
        <v>87</v>
      </c>
    </row>
    <row r="161" spans="1:65" s="13" customFormat="1" ht="11.25">
      <c r="B161" s="205"/>
      <c r="C161" s="206"/>
      <c r="D161" s="200" t="s">
        <v>152</v>
      </c>
      <c r="E161" s="207" t="s">
        <v>1</v>
      </c>
      <c r="F161" s="208" t="s">
        <v>1370</v>
      </c>
      <c r="G161" s="206"/>
      <c r="H161" s="207" t="s">
        <v>1</v>
      </c>
      <c r="I161" s="209"/>
      <c r="J161" s="206"/>
      <c r="K161" s="206"/>
      <c r="L161" s="210"/>
      <c r="M161" s="211"/>
      <c r="N161" s="212"/>
      <c r="O161" s="212"/>
      <c r="P161" s="212"/>
      <c r="Q161" s="212"/>
      <c r="R161" s="212"/>
      <c r="S161" s="212"/>
      <c r="T161" s="213"/>
      <c r="AT161" s="214" t="s">
        <v>152</v>
      </c>
      <c r="AU161" s="214" t="s">
        <v>87</v>
      </c>
      <c r="AV161" s="13" t="s">
        <v>85</v>
      </c>
      <c r="AW161" s="13" t="s">
        <v>34</v>
      </c>
      <c r="AX161" s="13" t="s">
        <v>77</v>
      </c>
      <c r="AY161" s="214" t="s">
        <v>141</v>
      </c>
    </row>
    <row r="162" spans="1:65" s="14" customFormat="1" ht="11.25">
      <c r="B162" s="215"/>
      <c r="C162" s="216"/>
      <c r="D162" s="200" t="s">
        <v>152</v>
      </c>
      <c r="E162" s="217" t="s">
        <v>1</v>
      </c>
      <c r="F162" s="218" t="s">
        <v>1371</v>
      </c>
      <c r="G162" s="216"/>
      <c r="H162" s="219">
        <v>5</v>
      </c>
      <c r="I162" s="220"/>
      <c r="J162" s="216"/>
      <c r="K162" s="216"/>
      <c r="L162" s="221"/>
      <c r="M162" s="222"/>
      <c r="N162" s="223"/>
      <c r="O162" s="223"/>
      <c r="P162" s="223"/>
      <c r="Q162" s="223"/>
      <c r="R162" s="223"/>
      <c r="S162" s="223"/>
      <c r="T162" s="224"/>
      <c r="AT162" s="225" t="s">
        <v>152</v>
      </c>
      <c r="AU162" s="225" t="s">
        <v>87</v>
      </c>
      <c r="AV162" s="14" t="s">
        <v>87</v>
      </c>
      <c r="AW162" s="14" t="s">
        <v>34</v>
      </c>
      <c r="AX162" s="14" t="s">
        <v>77</v>
      </c>
      <c r="AY162" s="225" t="s">
        <v>141</v>
      </c>
    </row>
    <row r="163" spans="1:65" s="13" customFormat="1" ht="11.25">
      <c r="B163" s="205"/>
      <c r="C163" s="206"/>
      <c r="D163" s="200" t="s">
        <v>152</v>
      </c>
      <c r="E163" s="207" t="s">
        <v>1</v>
      </c>
      <c r="F163" s="208" t="s">
        <v>1372</v>
      </c>
      <c r="G163" s="206"/>
      <c r="H163" s="207" t="s">
        <v>1</v>
      </c>
      <c r="I163" s="209"/>
      <c r="J163" s="206"/>
      <c r="K163" s="206"/>
      <c r="L163" s="210"/>
      <c r="M163" s="211"/>
      <c r="N163" s="212"/>
      <c r="O163" s="212"/>
      <c r="P163" s="212"/>
      <c r="Q163" s="212"/>
      <c r="R163" s="212"/>
      <c r="S163" s="212"/>
      <c r="T163" s="213"/>
      <c r="AT163" s="214" t="s">
        <v>152</v>
      </c>
      <c r="AU163" s="214" t="s">
        <v>87</v>
      </c>
      <c r="AV163" s="13" t="s">
        <v>85</v>
      </c>
      <c r="AW163" s="13" t="s">
        <v>34</v>
      </c>
      <c r="AX163" s="13" t="s">
        <v>77</v>
      </c>
      <c r="AY163" s="214" t="s">
        <v>141</v>
      </c>
    </row>
    <row r="164" spans="1:65" s="14" customFormat="1" ht="11.25">
      <c r="B164" s="215"/>
      <c r="C164" s="216"/>
      <c r="D164" s="200" t="s">
        <v>152</v>
      </c>
      <c r="E164" s="217" t="s">
        <v>1</v>
      </c>
      <c r="F164" s="218" t="s">
        <v>1373</v>
      </c>
      <c r="G164" s="216"/>
      <c r="H164" s="219">
        <v>12</v>
      </c>
      <c r="I164" s="220"/>
      <c r="J164" s="216"/>
      <c r="K164" s="216"/>
      <c r="L164" s="221"/>
      <c r="M164" s="222"/>
      <c r="N164" s="223"/>
      <c r="O164" s="223"/>
      <c r="P164" s="223"/>
      <c r="Q164" s="223"/>
      <c r="R164" s="223"/>
      <c r="S164" s="223"/>
      <c r="T164" s="224"/>
      <c r="AT164" s="225" t="s">
        <v>152</v>
      </c>
      <c r="AU164" s="225" t="s">
        <v>87</v>
      </c>
      <c r="AV164" s="14" t="s">
        <v>87</v>
      </c>
      <c r="AW164" s="14" t="s">
        <v>34</v>
      </c>
      <c r="AX164" s="14" t="s">
        <v>77</v>
      </c>
      <c r="AY164" s="225" t="s">
        <v>141</v>
      </c>
    </row>
    <row r="165" spans="1:65" s="16" customFormat="1" ht="11.25">
      <c r="B165" s="237"/>
      <c r="C165" s="238"/>
      <c r="D165" s="200" t="s">
        <v>152</v>
      </c>
      <c r="E165" s="239" t="s">
        <v>1</v>
      </c>
      <c r="F165" s="240" t="s">
        <v>174</v>
      </c>
      <c r="G165" s="238"/>
      <c r="H165" s="241">
        <v>17</v>
      </c>
      <c r="I165" s="242"/>
      <c r="J165" s="238"/>
      <c r="K165" s="238"/>
      <c r="L165" s="243"/>
      <c r="M165" s="244"/>
      <c r="N165" s="245"/>
      <c r="O165" s="245"/>
      <c r="P165" s="245"/>
      <c r="Q165" s="245"/>
      <c r="R165" s="245"/>
      <c r="S165" s="245"/>
      <c r="T165" s="246"/>
      <c r="AT165" s="247" t="s">
        <v>152</v>
      </c>
      <c r="AU165" s="247" t="s">
        <v>87</v>
      </c>
      <c r="AV165" s="16" t="s">
        <v>148</v>
      </c>
      <c r="AW165" s="16" t="s">
        <v>34</v>
      </c>
      <c r="AX165" s="16" t="s">
        <v>85</v>
      </c>
      <c r="AY165" s="247" t="s">
        <v>141</v>
      </c>
    </row>
    <row r="166" spans="1:65" s="2" customFormat="1" ht="24.2" customHeight="1">
      <c r="A166" s="35"/>
      <c r="B166" s="36"/>
      <c r="C166" s="187" t="s">
        <v>200</v>
      </c>
      <c r="D166" s="187" t="s">
        <v>143</v>
      </c>
      <c r="E166" s="188" t="s">
        <v>1374</v>
      </c>
      <c r="F166" s="189" t="s">
        <v>1375</v>
      </c>
      <c r="G166" s="190" t="s">
        <v>336</v>
      </c>
      <c r="H166" s="191">
        <v>20</v>
      </c>
      <c r="I166" s="192"/>
      <c r="J166" s="193">
        <f>ROUND(I166*H166,2)</f>
        <v>0</v>
      </c>
      <c r="K166" s="189" t="s">
        <v>147</v>
      </c>
      <c r="L166" s="40"/>
      <c r="M166" s="194" t="s">
        <v>1</v>
      </c>
      <c r="N166" s="195" t="s">
        <v>42</v>
      </c>
      <c r="O166" s="72"/>
      <c r="P166" s="196">
        <f>O166*H166</f>
        <v>0</v>
      </c>
      <c r="Q166" s="196">
        <v>1.8400000000000001E-3</v>
      </c>
      <c r="R166" s="196">
        <f>Q166*H166</f>
        <v>3.6799999999999999E-2</v>
      </c>
      <c r="S166" s="196">
        <v>0</v>
      </c>
      <c r="T166" s="19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98" t="s">
        <v>270</v>
      </c>
      <c r="AT166" s="198" t="s">
        <v>143</v>
      </c>
      <c r="AU166" s="198" t="s">
        <v>87</v>
      </c>
      <c r="AY166" s="18" t="s">
        <v>141</v>
      </c>
      <c r="BE166" s="199">
        <f>IF(N166="základní",J166,0)</f>
        <v>0</v>
      </c>
      <c r="BF166" s="199">
        <f>IF(N166="snížená",J166,0)</f>
        <v>0</v>
      </c>
      <c r="BG166" s="199">
        <f>IF(N166="zákl. přenesená",J166,0)</f>
        <v>0</v>
      </c>
      <c r="BH166" s="199">
        <f>IF(N166="sníž. přenesená",J166,0)</f>
        <v>0</v>
      </c>
      <c r="BI166" s="199">
        <f>IF(N166="nulová",J166,0)</f>
        <v>0</v>
      </c>
      <c r="BJ166" s="18" t="s">
        <v>85</v>
      </c>
      <c r="BK166" s="199">
        <f>ROUND(I166*H166,2)</f>
        <v>0</v>
      </c>
      <c r="BL166" s="18" t="s">
        <v>270</v>
      </c>
      <c r="BM166" s="198" t="s">
        <v>1376</v>
      </c>
    </row>
    <row r="167" spans="1:65" s="2" customFormat="1" ht="19.5">
      <c r="A167" s="35"/>
      <c r="B167" s="36"/>
      <c r="C167" s="37"/>
      <c r="D167" s="200" t="s">
        <v>150</v>
      </c>
      <c r="E167" s="37"/>
      <c r="F167" s="201" t="s">
        <v>1377</v>
      </c>
      <c r="G167" s="37"/>
      <c r="H167" s="37"/>
      <c r="I167" s="202"/>
      <c r="J167" s="37"/>
      <c r="K167" s="37"/>
      <c r="L167" s="40"/>
      <c r="M167" s="203"/>
      <c r="N167" s="204"/>
      <c r="O167" s="72"/>
      <c r="P167" s="72"/>
      <c r="Q167" s="72"/>
      <c r="R167" s="72"/>
      <c r="S167" s="72"/>
      <c r="T167" s="73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8" t="s">
        <v>150</v>
      </c>
      <c r="AU167" s="18" t="s">
        <v>87</v>
      </c>
    </row>
    <row r="168" spans="1:65" s="13" customFormat="1" ht="11.25">
      <c r="B168" s="205"/>
      <c r="C168" s="206"/>
      <c r="D168" s="200" t="s">
        <v>152</v>
      </c>
      <c r="E168" s="207" t="s">
        <v>1</v>
      </c>
      <c r="F168" s="208" t="s">
        <v>1370</v>
      </c>
      <c r="G168" s="206"/>
      <c r="H168" s="207" t="s">
        <v>1</v>
      </c>
      <c r="I168" s="209"/>
      <c r="J168" s="206"/>
      <c r="K168" s="206"/>
      <c r="L168" s="210"/>
      <c r="M168" s="211"/>
      <c r="N168" s="212"/>
      <c r="O168" s="212"/>
      <c r="P168" s="212"/>
      <c r="Q168" s="212"/>
      <c r="R168" s="212"/>
      <c r="S168" s="212"/>
      <c r="T168" s="213"/>
      <c r="AT168" s="214" t="s">
        <v>152</v>
      </c>
      <c r="AU168" s="214" t="s">
        <v>87</v>
      </c>
      <c r="AV168" s="13" t="s">
        <v>85</v>
      </c>
      <c r="AW168" s="13" t="s">
        <v>34</v>
      </c>
      <c r="AX168" s="13" t="s">
        <v>77</v>
      </c>
      <c r="AY168" s="214" t="s">
        <v>141</v>
      </c>
    </row>
    <row r="169" spans="1:65" s="14" customFormat="1" ht="11.25">
      <c r="B169" s="215"/>
      <c r="C169" s="216"/>
      <c r="D169" s="200" t="s">
        <v>152</v>
      </c>
      <c r="E169" s="217" t="s">
        <v>1</v>
      </c>
      <c r="F169" s="218" t="s">
        <v>1378</v>
      </c>
      <c r="G169" s="216"/>
      <c r="H169" s="219">
        <v>20</v>
      </c>
      <c r="I169" s="220"/>
      <c r="J169" s="216"/>
      <c r="K169" s="216"/>
      <c r="L169" s="221"/>
      <c r="M169" s="222"/>
      <c r="N169" s="223"/>
      <c r="O169" s="223"/>
      <c r="P169" s="223"/>
      <c r="Q169" s="223"/>
      <c r="R169" s="223"/>
      <c r="S169" s="223"/>
      <c r="T169" s="224"/>
      <c r="AT169" s="225" t="s">
        <v>152</v>
      </c>
      <c r="AU169" s="225" t="s">
        <v>87</v>
      </c>
      <c r="AV169" s="14" t="s">
        <v>87</v>
      </c>
      <c r="AW169" s="14" t="s">
        <v>34</v>
      </c>
      <c r="AX169" s="14" t="s">
        <v>85</v>
      </c>
      <c r="AY169" s="225" t="s">
        <v>141</v>
      </c>
    </row>
    <row r="170" spans="1:65" s="2" customFormat="1" ht="24.2" customHeight="1">
      <c r="A170" s="35"/>
      <c r="B170" s="36"/>
      <c r="C170" s="187" t="s">
        <v>219</v>
      </c>
      <c r="D170" s="187" t="s">
        <v>143</v>
      </c>
      <c r="E170" s="188" t="s">
        <v>1379</v>
      </c>
      <c r="F170" s="189" t="s">
        <v>1380</v>
      </c>
      <c r="G170" s="190" t="s">
        <v>336</v>
      </c>
      <c r="H170" s="191">
        <v>33</v>
      </c>
      <c r="I170" s="192"/>
      <c r="J170" s="193">
        <f>ROUND(I170*H170,2)</f>
        <v>0</v>
      </c>
      <c r="K170" s="189" t="s">
        <v>147</v>
      </c>
      <c r="L170" s="40"/>
      <c r="M170" s="194" t="s">
        <v>1</v>
      </c>
      <c r="N170" s="195" t="s">
        <v>42</v>
      </c>
      <c r="O170" s="72"/>
      <c r="P170" s="196">
        <f>O170*H170</f>
        <v>0</v>
      </c>
      <c r="Q170" s="196">
        <v>2.7799999999999999E-3</v>
      </c>
      <c r="R170" s="196">
        <f>Q170*H170</f>
        <v>9.1740000000000002E-2</v>
      </c>
      <c r="S170" s="196">
        <v>0</v>
      </c>
      <c r="T170" s="19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98" t="s">
        <v>270</v>
      </c>
      <c r="AT170" s="198" t="s">
        <v>143</v>
      </c>
      <c r="AU170" s="198" t="s">
        <v>87</v>
      </c>
      <c r="AY170" s="18" t="s">
        <v>141</v>
      </c>
      <c r="BE170" s="199">
        <f>IF(N170="základní",J170,0)</f>
        <v>0</v>
      </c>
      <c r="BF170" s="199">
        <f>IF(N170="snížená",J170,0)</f>
        <v>0</v>
      </c>
      <c r="BG170" s="199">
        <f>IF(N170="zákl. přenesená",J170,0)</f>
        <v>0</v>
      </c>
      <c r="BH170" s="199">
        <f>IF(N170="sníž. přenesená",J170,0)</f>
        <v>0</v>
      </c>
      <c r="BI170" s="199">
        <f>IF(N170="nulová",J170,0)</f>
        <v>0</v>
      </c>
      <c r="BJ170" s="18" t="s">
        <v>85</v>
      </c>
      <c r="BK170" s="199">
        <f>ROUND(I170*H170,2)</f>
        <v>0</v>
      </c>
      <c r="BL170" s="18" t="s">
        <v>270</v>
      </c>
      <c r="BM170" s="198" t="s">
        <v>1381</v>
      </c>
    </row>
    <row r="171" spans="1:65" s="2" customFormat="1" ht="19.5">
      <c r="A171" s="35"/>
      <c r="B171" s="36"/>
      <c r="C171" s="37"/>
      <c r="D171" s="200" t="s">
        <v>150</v>
      </c>
      <c r="E171" s="37"/>
      <c r="F171" s="201" t="s">
        <v>1382</v>
      </c>
      <c r="G171" s="37"/>
      <c r="H171" s="37"/>
      <c r="I171" s="202"/>
      <c r="J171" s="37"/>
      <c r="K171" s="37"/>
      <c r="L171" s="40"/>
      <c r="M171" s="203"/>
      <c r="N171" s="204"/>
      <c r="O171" s="72"/>
      <c r="P171" s="72"/>
      <c r="Q171" s="72"/>
      <c r="R171" s="72"/>
      <c r="S171" s="72"/>
      <c r="T171" s="73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8" t="s">
        <v>150</v>
      </c>
      <c r="AU171" s="18" t="s">
        <v>87</v>
      </c>
    </row>
    <row r="172" spans="1:65" s="13" customFormat="1" ht="11.25">
      <c r="B172" s="205"/>
      <c r="C172" s="206"/>
      <c r="D172" s="200" t="s">
        <v>152</v>
      </c>
      <c r="E172" s="207" t="s">
        <v>1</v>
      </c>
      <c r="F172" s="208" t="s">
        <v>1370</v>
      </c>
      <c r="G172" s="206"/>
      <c r="H172" s="207" t="s">
        <v>1</v>
      </c>
      <c r="I172" s="209"/>
      <c r="J172" s="206"/>
      <c r="K172" s="206"/>
      <c r="L172" s="210"/>
      <c r="M172" s="211"/>
      <c r="N172" s="212"/>
      <c r="O172" s="212"/>
      <c r="P172" s="212"/>
      <c r="Q172" s="212"/>
      <c r="R172" s="212"/>
      <c r="S172" s="212"/>
      <c r="T172" s="213"/>
      <c r="AT172" s="214" t="s">
        <v>152</v>
      </c>
      <c r="AU172" s="214" t="s">
        <v>87</v>
      </c>
      <c r="AV172" s="13" t="s">
        <v>85</v>
      </c>
      <c r="AW172" s="13" t="s">
        <v>34</v>
      </c>
      <c r="AX172" s="13" t="s">
        <v>77</v>
      </c>
      <c r="AY172" s="214" t="s">
        <v>141</v>
      </c>
    </row>
    <row r="173" spans="1:65" s="14" customFormat="1" ht="11.25">
      <c r="B173" s="215"/>
      <c r="C173" s="216"/>
      <c r="D173" s="200" t="s">
        <v>152</v>
      </c>
      <c r="E173" s="217" t="s">
        <v>1</v>
      </c>
      <c r="F173" s="218" t="s">
        <v>1383</v>
      </c>
      <c r="G173" s="216"/>
      <c r="H173" s="219">
        <v>33</v>
      </c>
      <c r="I173" s="220"/>
      <c r="J173" s="216"/>
      <c r="K173" s="216"/>
      <c r="L173" s="221"/>
      <c r="M173" s="222"/>
      <c r="N173" s="223"/>
      <c r="O173" s="223"/>
      <c r="P173" s="223"/>
      <c r="Q173" s="223"/>
      <c r="R173" s="223"/>
      <c r="S173" s="223"/>
      <c r="T173" s="224"/>
      <c r="AT173" s="225" t="s">
        <v>152</v>
      </c>
      <c r="AU173" s="225" t="s">
        <v>87</v>
      </c>
      <c r="AV173" s="14" t="s">
        <v>87</v>
      </c>
      <c r="AW173" s="14" t="s">
        <v>34</v>
      </c>
      <c r="AX173" s="14" t="s">
        <v>85</v>
      </c>
      <c r="AY173" s="225" t="s">
        <v>141</v>
      </c>
    </row>
    <row r="174" spans="1:65" s="2" customFormat="1" ht="33" customHeight="1">
      <c r="A174" s="35"/>
      <c r="B174" s="36"/>
      <c r="C174" s="187" t="s">
        <v>236</v>
      </c>
      <c r="D174" s="187" t="s">
        <v>143</v>
      </c>
      <c r="E174" s="188" t="s">
        <v>1384</v>
      </c>
      <c r="F174" s="189" t="s">
        <v>1385</v>
      </c>
      <c r="G174" s="190" t="s">
        <v>383</v>
      </c>
      <c r="H174" s="191">
        <v>12</v>
      </c>
      <c r="I174" s="192"/>
      <c r="J174" s="193">
        <f>ROUND(I174*H174,2)</f>
        <v>0</v>
      </c>
      <c r="K174" s="189" t="s">
        <v>147</v>
      </c>
      <c r="L174" s="40"/>
      <c r="M174" s="194" t="s">
        <v>1</v>
      </c>
      <c r="N174" s="195" t="s">
        <v>42</v>
      </c>
      <c r="O174" s="72"/>
      <c r="P174" s="196">
        <f>O174*H174</f>
        <v>0</v>
      </c>
      <c r="Q174" s="196">
        <v>0</v>
      </c>
      <c r="R174" s="196">
        <f>Q174*H174</f>
        <v>0</v>
      </c>
      <c r="S174" s="196">
        <v>0</v>
      </c>
      <c r="T174" s="19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98" t="s">
        <v>270</v>
      </c>
      <c r="AT174" s="198" t="s">
        <v>143</v>
      </c>
      <c r="AU174" s="198" t="s">
        <v>87</v>
      </c>
      <c r="AY174" s="18" t="s">
        <v>141</v>
      </c>
      <c r="BE174" s="199">
        <f>IF(N174="základní",J174,0)</f>
        <v>0</v>
      </c>
      <c r="BF174" s="199">
        <f>IF(N174="snížená",J174,0)</f>
        <v>0</v>
      </c>
      <c r="BG174" s="199">
        <f>IF(N174="zákl. přenesená",J174,0)</f>
        <v>0</v>
      </c>
      <c r="BH174" s="199">
        <f>IF(N174="sníž. přenesená",J174,0)</f>
        <v>0</v>
      </c>
      <c r="BI174" s="199">
        <f>IF(N174="nulová",J174,0)</f>
        <v>0</v>
      </c>
      <c r="BJ174" s="18" t="s">
        <v>85</v>
      </c>
      <c r="BK174" s="199">
        <f>ROUND(I174*H174,2)</f>
        <v>0</v>
      </c>
      <c r="BL174" s="18" t="s">
        <v>270</v>
      </c>
      <c r="BM174" s="198" t="s">
        <v>1386</v>
      </c>
    </row>
    <row r="175" spans="1:65" s="2" customFormat="1" ht="19.5">
      <c r="A175" s="35"/>
      <c r="B175" s="36"/>
      <c r="C175" s="37"/>
      <c r="D175" s="200" t="s">
        <v>150</v>
      </c>
      <c r="E175" s="37"/>
      <c r="F175" s="201" t="s">
        <v>1387</v>
      </c>
      <c r="G175" s="37"/>
      <c r="H175" s="37"/>
      <c r="I175" s="202"/>
      <c r="J175" s="37"/>
      <c r="K175" s="37"/>
      <c r="L175" s="40"/>
      <c r="M175" s="203"/>
      <c r="N175" s="204"/>
      <c r="O175" s="72"/>
      <c r="P175" s="72"/>
      <c r="Q175" s="72"/>
      <c r="R175" s="72"/>
      <c r="S175" s="72"/>
      <c r="T175" s="73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8" t="s">
        <v>150</v>
      </c>
      <c r="AU175" s="18" t="s">
        <v>87</v>
      </c>
    </row>
    <row r="176" spans="1:65" s="13" customFormat="1" ht="11.25">
      <c r="B176" s="205"/>
      <c r="C176" s="206"/>
      <c r="D176" s="200" t="s">
        <v>152</v>
      </c>
      <c r="E176" s="207" t="s">
        <v>1</v>
      </c>
      <c r="F176" s="208" t="s">
        <v>1388</v>
      </c>
      <c r="G176" s="206"/>
      <c r="H176" s="207" t="s">
        <v>1</v>
      </c>
      <c r="I176" s="209"/>
      <c r="J176" s="206"/>
      <c r="K176" s="206"/>
      <c r="L176" s="210"/>
      <c r="M176" s="211"/>
      <c r="N176" s="212"/>
      <c r="O176" s="212"/>
      <c r="P176" s="212"/>
      <c r="Q176" s="212"/>
      <c r="R176" s="212"/>
      <c r="S176" s="212"/>
      <c r="T176" s="213"/>
      <c r="AT176" s="214" t="s">
        <v>152</v>
      </c>
      <c r="AU176" s="214" t="s">
        <v>87</v>
      </c>
      <c r="AV176" s="13" t="s">
        <v>85</v>
      </c>
      <c r="AW176" s="13" t="s">
        <v>34</v>
      </c>
      <c r="AX176" s="13" t="s">
        <v>77</v>
      </c>
      <c r="AY176" s="214" t="s">
        <v>141</v>
      </c>
    </row>
    <row r="177" spans="1:65" s="14" customFormat="1" ht="11.25">
      <c r="B177" s="215"/>
      <c r="C177" s="216"/>
      <c r="D177" s="200" t="s">
        <v>152</v>
      </c>
      <c r="E177" s="217" t="s">
        <v>1</v>
      </c>
      <c r="F177" s="218" t="s">
        <v>1389</v>
      </c>
      <c r="G177" s="216"/>
      <c r="H177" s="219">
        <v>12</v>
      </c>
      <c r="I177" s="220"/>
      <c r="J177" s="216"/>
      <c r="K177" s="216"/>
      <c r="L177" s="221"/>
      <c r="M177" s="222"/>
      <c r="N177" s="223"/>
      <c r="O177" s="223"/>
      <c r="P177" s="223"/>
      <c r="Q177" s="223"/>
      <c r="R177" s="223"/>
      <c r="S177" s="223"/>
      <c r="T177" s="224"/>
      <c r="AT177" s="225" t="s">
        <v>152</v>
      </c>
      <c r="AU177" s="225" t="s">
        <v>87</v>
      </c>
      <c r="AV177" s="14" t="s">
        <v>87</v>
      </c>
      <c r="AW177" s="14" t="s">
        <v>34</v>
      </c>
      <c r="AX177" s="14" t="s">
        <v>85</v>
      </c>
      <c r="AY177" s="225" t="s">
        <v>141</v>
      </c>
    </row>
    <row r="178" spans="1:65" s="2" customFormat="1" ht="16.5" customHeight="1">
      <c r="A178" s="35"/>
      <c r="B178" s="36"/>
      <c r="C178" s="187" t="s">
        <v>242</v>
      </c>
      <c r="D178" s="187" t="s">
        <v>143</v>
      </c>
      <c r="E178" s="188" t="s">
        <v>1390</v>
      </c>
      <c r="F178" s="189" t="s">
        <v>1391</v>
      </c>
      <c r="G178" s="190" t="s">
        <v>336</v>
      </c>
      <c r="H178" s="191">
        <v>70</v>
      </c>
      <c r="I178" s="192"/>
      <c r="J178" s="193">
        <f>ROUND(I178*H178,2)</f>
        <v>0</v>
      </c>
      <c r="K178" s="189" t="s">
        <v>147</v>
      </c>
      <c r="L178" s="40"/>
      <c r="M178" s="194" t="s">
        <v>1</v>
      </c>
      <c r="N178" s="195" t="s">
        <v>42</v>
      </c>
      <c r="O178" s="72"/>
      <c r="P178" s="196">
        <f>O178*H178</f>
        <v>0</v>
      </c>
      <c r="Q178" s="196">
        <v>4.0000000000000003E-5</v>
      </c>
      <c r="R178" s="196">
        <f>Q178*H178</f>
        <v>2.8000000000000004E-3</v>
      </c>
      <c r="S178" s="196">
        <v>2.5400000000000002E-3</v>
      </c>
      <c r="T178" s="197">
        <f>S178*H178</f>
        <v>0.17780000000000001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98" t="s">
        <v>270</v>
      </c>
      <c r="AT178" s="198" t="s">
        <v>143</v>
      </c>
      <c r="AU178" s="198" t="s">
        <v>87</v>
      </c>
      <c r="AY178" s="18" t="s">
        <v>141</v>
      </c>
      <c r="BE178" s="199">
        <f>IF(N178="základní",J178,0)</f>
        <v>0</v>
      </c>
      <c r="BF178" s="199">
        <f>IF(N178="snížená",J178,0)</f>
        <v>0</v>
      </c>
      <c r="BG178" s="199">
        <f>IF(N178="zákl. přenesená",J178,0)</f>
        <v>0</v>
      </c>
      <c r="BH178" s="199">
        <f>IF(N178="sníž. přenesená",J178,0)</f>
        <v>0</v>
      </c>
      <c r="BI178" s="199">
        <f>IF(N178="nulová",J178,0)</f>
        <v>0</v>
      </c>
      <c r="BJ178" s="18" t="s">
        <v>85</v>
      </c>
      <c r="BK178" s="199">
        <f>ROUND(I178*H178,2)</f>
        <v>0</v>
      </c>
      <c r="BL178" s="18" t="s">
        <v>270</v>
      </c>
      <c r="BM178" s="198" t="s">
        <v>1392</v>
      </c>
    </row>
    <row r="179" spans="1:65" s="2" customFormat="1" ht="11.25">
      <c r="A179" s="35"/>
      <c r="B179" s="36"/>
      <c r="C179" s="37"/>
      <c r="D179" s="200" t="s">
        <v>150</v>
      </c>
      <c r="E179" s="37"/>
      <c r="F179" s="201" t="s">
        <v>1393</v>
      </c>
      <c r="G179" s="37"/>
      <c r="H179" s="37"/>
      <c r="I179" s="202"/>
      <c r="J179" s="37"/>
      <c r="K179" s="37"/>
      <c r="L179" s="40"/>
      <c r="M179" s="203"/>
      <c r="N179" s="204"/>
      <c r="O179" s="72"/>
      <c r="P179" s="72"/>
      <c r="Q179" s="72"/>
      <c r="R179" s="72"/>
      <c r="S179" s="72"/>
      <c r="T179" s="73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8" t="s">
        <v>150</v>
      </c>
      <c r="AU179" s="18" t="s">
        <v>87</v>
      </c>
    </row>
    <row r="180" spans="1:65" s="2" customFormat="1" ht="21.75" customHeight="1">
      <c r="A180" s="35"/>
      <c r="B180" s="36"/>
      <c r="C180" s="187" t="s">
        <v>247</v>
      </c>
      <c r="D180" s="187" t="s">
        <v>143</v>
      </c>
      <c r="E180" s="188" t="s">
        <v>1394</v>
      </c>
      <c r="F180" s="189" t="s">
        <v>1395</v>
      </c>
      <c r="G180" s="190" t="s">
        <v>336</v>
      </c>
      <c r="H180" s="191">
        <v>70</v>
      </c>
      <c r="I180" s="192"/>
      <c r="J180" s="193">
        <f>ROUND(I180*H180,2)</f>
        <v>0</v>
      </c>
      <c r="K180" s="189" t="s">
        <v>147</v>
      </c>
      <c r="L180" s="40"/>
      <c r="M180" s="194" t="s">
        <v>1</v>
      </c>
      <c r="N180" s="195" t="s">
        <v>42</v>
      </c>
      <c r="O180" s="72"/>
      <c r="P180" s="196">
        <f>O180*H180</f>
        <v>0</v>
      </c>
      <c r="Q180" s="196">
        <v>0</v>
      </c>
      <c r="R180" s="196">
        <f>Q180*H180</f>
        <v>0</v>
      </c>
      <c r="S180" s="196">
        <v>0</v>
      </c>
      <c r="T180" s="19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198" t="s">
        <v>270</v>
      </c>
      <c r="AT180" s="198" t="s">
        <v>143</v>
      </c>
      <c r="AU180" s="198" t="s">
        <v>87</v>
      </c>
      <c r="AY180" s="18" t="s">
        <v>141</v>
      </c>
      <c r="BE180" s="199">
        <f>IF(N180="základní",J180,0)</f>
        <v>0</v>
      </c>
      <c r="BF180" s="199">
        <f>IF(N180="snížená",J180,0)</f>
        <v>0</v>
      </c>
      <c r="BG180" s="199">
        <f>IF(N180="zákl. přenesená",J180,0)</f>
        <v>0</v>
      </c>
      <c r="BH180" s="199">
        <f>IF(N180="sníž. přenesená",J180,0)</f>
        <v>0</v>
      </c>
      <c r="BI180" s="199">
        <f>IF(N180="nulová",J180,0)</f>
        <v>0</v>
      </c>
      <c r="BJ180" s="18" t="s">
        <v>85</v>
      </c>
      <c r="BK180" s="199">
        <f>ROUND(I180*H180,2)</f>
        <v>0</v>
      </c>
      <c r="BL180" s="18" t="s">
        <v>270</v>
      </c>
      <c r="BM180" s="198" t="s">
        <v>1396</v>
      </c>
    </row>
    <row r="181" spans="1:65" s="2" customFormat="1" ht="29.25">
      <c r="A181" s="35"/>
      <c r="B181" s="36"/>
      <c r="C181" s="37"/>
      <c r="D181" s="200" t="s">
        <v>150</v>
      </c>
      <c r="E181" s="37"/>
      <c r="F181" s="201" t="s">
        <v>1397</v>
      </c>
      <c r="G181" s="37"/>
      <c r="H181" s="37"/>
      <c r="I181" s="202"/>
      <c r="J181" s="37"/>
      <c r="K181" s="37"/>
      <c r="L181" s="40"/>
      <c r="M181" s="203"/>
      <c r="N181" s="204"/>
      <c r="O181" s="72"/>
      <c r="P181" s="72"/>
      <c r="Q181" s="72"/>
      <c r="R181" s="72"/>
      <c r="S181" s="72"/>
      <c r="T181" s="73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8" t="s">
        <v>150</v>
      </c>
      <c r="AU181" s="18" t="s">
        <v>87</v>
      </c>
    </row>
    <row r="182" spans="1:65" s="2" customFormat="1" ht="24.2" customHeight="1">
      <c r="A182" s="35"/>
      <c r="B182" s="36"/>
      <c r="C182" s="187" t="s">
        <v>253</v>
      </c>
      <c r="D182" s="187" t="s">
        <v>143</v>
      </c>
      <c r="E182" s="188" t="s">
        <v>1398</v>
      </c>
      <c r="F182" s="189" t="s">
        <v>1399</v>
      </c>
      <c r="G182" s="190" t="s">
        <v>196</v>
      </c>
      <c r="H182" s="191">
        <v>0.155</v>
      </c>
      <c r="I182" s="192"/>
      <c r="J182" s="193">
        <f>ROUND(I182*H182,2)</f>
        <v>0</v>
      </c>
      <c r="K182" s="189" t="s">
        <v>147</v>
      </c>
      <c r="L182" s="40"/>
      <c r="M182" s="194" t="s">
        <v>1</v>
      </c>
      <c r="N182" s="195" t="s">
        <v>42</v>
      </c>
      <c r="O182" s="72"/>
      <c r="P182" s="196">
        <f>O182*H182</f>
        <v>0</v>
      </c>
      <c r="Q182" s="196">
        <v>0</v>
      </c>
      <c r="R182" s="196">
        <f>Q182*H182</f>
        <v>0</v>
      </c>
      <c r="S182" s="196">
        <v>0</v>
      </c>
      <c r="T182" s="19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98" t="s">
        <v>270</v>
      </c>
      <c r="AT182" s="198" t="s">
        <v>143</v>
      </c>
      <c r="AU182" s="198" t="s">
        <v>87</v>
      </c>
      <c r="AY182" s="18" t="s">
        <v>141</v>
      </c>
      <c r="BE182" s="199">
        <f>IF(N182="základní",J182,0)</f>
        <v>0</v>
      </c>
      <c r="BF182" s="199">
        <f>IF(N182="snížená",J182,0)</f>
        <v>0</v>
      </c>
      <c r="BG182" s="199">
        <f>IF(N182="zákl. přenesená",J182,0)</f>
        <v>0</v>
      </c>
      <c r="BH182" s="199">
        <f>IF(N182="sníž. přenesená",J182,0)</f>
        <v>0</v>
      </c>
      <c r="BI182" s="199">
        <f>IF(N182="nulová",J182,0)</f>
        <v>0</v>
      </c>
      <c r="BJ182" s="18" t="s">
        <v>85</v>
      </c>
      <c r="BK182" s="199">
        <f>ROUND(I182*H182,2)</f>
        <v>0</v>
      </c>
      <c r="BL182" s="18" t="s">
        <v>270</v>
      </c>
      <c r="BM182" s="198" t="s">
        <v>1400</v>
      </c>
    </row>
    <row r="183" spans="1:65" s="2" customFormat="1" ht="29.25">
      <c r="A183" s="35"/>
      <c r="B183" s="36"/>
      <c r="C183" s="37"/>
      <c r="D183" s="200" t="s">
        <v>150</v>
      </c>
      <c r="E183" s="37"/>
      <c r="F183" s="201" t="s">
        <v>1401</v>
      </c>
      <c r="G183" s="37"/>
      <c r="H183" s="37"/>
      <c r="I183" s="202"/>
      <c r="J183" s="37"/>
      <c r="K183" s="37"/>
      <c r="L183" s="40"/>
      <c r="M183" s="203"/>
      <c r="N183" s="204"/>
      <c r="O183" s="72"/>
      <c r="P183" s="72"/>
      <c r="Q183" s="72"/>
      <c r="R183" s="72"/>
      <c r="S183" s="72"/>
      <c r="T183" s="73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8" t="s">
        <v>150</v>
      </c>
      <c r="AU183" s="18" t="s">
        <v>87</v>
      </c>
    </row>
    <row r="184" spans="1:65" s="12" customFormat="1" ht="22.9" customHeight="1">
      <c r="B184" s="171"/>
      <c r="C184" s="172"/>
      <c r="D184" s="173" t="s">
        <v>76</v>
      </c>
      <c r="E184" s="185" t="s">
        <v>1402</v>
      </c>
      <c r="F184" s="185" t="s">
        <v>1403</v>
      </c>
      <c r="G184" s="172"/>
      <c r="H184" s="172"/>
      <c r="I184" s="175"/>
      <c r="J184" s="186">
        <f>BK184</f>
        <v>0</v>
      </c>
      <c r="K184" s="172"/>
      <c r="L184" s="177"/>
      <c r="M184" s="178"/>
      <c r="N184" s="179"/>
      <c r="O184" s="179"/>
      <c r="P184" s="180">
        <f>SUM(P185:P207)</f>
        <v>0</v>
      </c>
      <c r="Q184" s="179"/>
      <c r="R184" s="180">
        <f>SUM(R185:R207)</f>
        <v>6.96E-3</v>
      </c>
      <c r="S184" s="179"/>
      <c r="T184" s="181">
        <f>SUM(T185:T207)</f>
        <v>0</v>
      </c>
      <c r="AR184" s="182" t="s">
        <v>87</v>
      </c>
      <c r="AT184" s="183" t="s">
        <v>76</v>
      </c>
      <c r="AU184" s="183" t="s">
        <v>85</v>
      </c>
      <c r="AY184" s="182" t="s">
        <v>141</v>
      </c>
      <c r="BK184" s="184">
        <f>SUM(BK185:BK207)</f>
        <v>0</v>
      </c>
    </row>
    <row r="185" spans="1:65" s="2" customFormat="1" ht="33" customHeight="1">
      <c r="A185" s="35"/>
      <c r="B185" s="36"/>
      <c r="C185" s="187" t="s">
        <v>259</v>
      </c>
      <c r="D185" s="187" t="s">
        <v>143</v>
      </c>
      <c r="E185" s="188" t="s">
        <v>1404</v>
      </c>
      <c r="F185" s="189" t="s">
        <v>1405</v>
      </c>
      <c r="G185" s="190" t="s">
        <v>383</v>
      </c>
      <c r="H185" s="191">
        <v>2</v>
      </c>
      <c r="I185" s="192"/>
      <c r="J185" s="193">
        <f>ROUND(I185*H185,2)</f>
        <v>0</v>
      </c>
      <c r="K185" s="189" t="s">
        <v>147</v>
      </c>
      <c r="L185" s="40"/>
      <c r="M185" s="194" t="s">
        <v>1</v>
      </c>
      <c r="N185" s="195" t="s">
        <v>42</v>
      </c>
      <c r="O185" s="72"/>
      <c r="P185" s="196">
        <f>O185*H185</f>
        <v>0</v>
      </c>
      <c r="Q185" s="196">
        <v>2.7E-4</v>
      </c>
      <c r="R185" s="196">
        <f>Q185*H185</f>
        <v>5.4000000000000001E-4</v>
      </c>
      <c r="S185" s="196">
        <v>0</v>
      </c>
      <c r="T185" s="197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198" t="s">
        <v>270</v>
      </c>
      <c r="AT185" s="198" t="s">
        <v>143</v>
      </c>
      <c r="AU185" s="198" t="s">
        <v>87</v>
      </c>
      <c r="AY185" s="18" t="s">
        <v>141</v>
      </c>
      <c r="BE185" s="199">
        <f>IF(N185="základní",J185,0)</f>
        <v>0</v>
      </c>
      <c r="BF185" s="199">
        <f>IF(N185="snížená",J185,0)</f>
        <v>0</v>
      </c>
      <c r="BG185" s="199">
        <f>IF(N185="zákl. přenesená",J185,0)</f>
        <v>0</v>
      </c>
      <c r="BH185" s="199">
        <f>IF(N185="sníž. přenesená",J185,0)</f>
        <v>0</v>
      </c>
      <c r="BI185" s="199">
        <f>IF(N185="nulová",J185,0)</f>
        <v>0</v>
      </c>
      <c r="BJ185" s="18" t="s">
        <v>85</v>
      </c>
      <c r="BK185" s="199">
        <f>ROUND(I185*H185,2)</f>
        <v>0</v>
      </c>
      <c r="BL185" s="18" t="s">
        <v>270</v>
      </c>
      <c r="BM185" s="198" t="s">
        <v>1406</v>
      </c>
    </row>
    <row r="186" spans="1:65" s="2" customFormat="1" ht="19.5">
      <c r="A186" s="35"/>
      <c r="B186" s="36"/>
      <c r="C186" s="37"/>
      <c r="D186" s="200" t="s">
        <v>150</v>
      </c>
      <c r="E186" s="37"/>
      <c r="F186" s="201" t="s">
        <v>1407</v>
      </c>
      <c r="G186" s="37"/>
      <c r="H186" s="37"/>
      <c r="I186" s="202"/>
      <c r="J186" s="37"/>
      <c r="K186" s="37"/>
      <c r="L186" s="40"/>
      <c r="M186" s="203"/>
      <c r="N186" s="204"/>
      <c r="O186" s="72"/>
      <c r="P186" s="72"/>
      <c r="Q186" s="72"/>
      <c r="R186" s="72"/>
      <c r="S186" s="72"/>
      <c r="T186" s="73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8" t="s">
        <v>150</v>
      </c>
      <c r="AU186" s="18" t="s">
        <v>87</v>
      </c>
    </row>
    <row r="187" spans="1:65" s="13" customFormat="1" ht="11.25">
      <c r="B187" s="205"/>
      <c r="C187" s="206"/>
      <c r="D187" s="200" t="s">
        <v>152</v>
      </c>
      <c r="E187" s="207" t="s">
        <v>1</v>
      </c>
      <c r="F187" s="208" t="s">
        <v>1408</v>
      </c>
      <c r="G187" s="206"/>
      <c r="H187" s="207" t="s">
        <v>1</v>
      </c>
      <c r="I187" s="209"/>
      <c r="J187" s="206"/>
      <c r="K187" s="206"/>
      <c r="L187" s="210"/>
      <c r="M187" s="211"/>
      <c r="N187" s="212"/>
      <c r="O187" s="212"/>
      <c r="P187" s="212"/>
      <c r="Q187" s="212"/>
      <c r="R187" s="212"/>
      <c r="S187" s="212"/>
      <c r="T187" s="213"/>
      <c r="AT187" s="214" t="s">
        <v>152</v>
      </c>
      <c r="AU187" s="214" t="s">
        <v>87</v>
      </c>
      <c r="AV187" s="13" t="s">
        <v>85</v>
      </c>
      <c r="AW187" s="13" t="s">
        <v>34</v>
      </c>
      <c r="AX187" s="13" t="s">
        <v>77</v>
      </c>
      <c r="AY187" s="214" t="s">
        <v>141</v>
      </c>
    </row>
    <row r="188" spans="1:65" s="14" customFormat="1" ht="11.25">
      <c r="B188" s="215"/>
      <c r="C188" s="216"/>
      <c r="D188" s="200" t="s">
        <v>152</v>
      </c>
      <c r="E188" s="217" t="s">
        <v>1</v>
      </c>
      <c r="F188" s="218" t="s">
        <v>87</v>
      </c>
      <c r="G188" s="216"/>
      <c r="H188" s="219">
        <v>2</v>
      </c>
      <c r="I188" s="220"/>
      <c r="J188" s="216"/>
      <c r="K188" s="216"/>
      <c r="L188" s="221"/>
      <c r="M188" s="222"/>
      <c r="N188" s="223"/>
      <c r="O188" s="223"/>
      <c r="P188" s="223"/>
      <c r="Q188" s="223"/>
      <c r="R188" s="223"/>
      <c r="S188" s="223"/>
      <c r="T188" s="224"/>
      <c r="AT188" s="225" t="s">
        <v>152</v>
      </c>
      <c r="AU188" s="225" t="s">
        <v>87</v>
      </c>
      <c r="AV188" s="14" t="s">
        <v>87</v>
      </c>
      <c r="AW188" s="14" t="s">
        <v>34</v>
      </c>
      <c r="AX188" s="14" t="s">
        <v>85</v>
      </c>
      <c r="AY188" s="225" t="s">
        <v>141</v>
      </c>
    </row>
    <row r="189" spans="1:65" s="2" customFormat="1" ht="24.2" customHeight="1">
      <c r="A189" s="35"/>
      <c r="B189" s="36"/>
      <c r="C189" s="187" t="s">
        <v>8</v>
      </c>
      <c r="D189" s="187" t="s">
        <v>143</v>
      </c>
      <c r="E189" s="188" t="s">
        <v>1409</v>
      </c>
      <c r="F189" s="189" t="s">
        <v>1410</v>
      </c>
      <c r="G189" s="190" t="s">
        <v>383</v>
      </c>
      <c r="H189" s="191">
        <v>6</v>
      </c>
      <c r="I189" s="192"/>
      <c r="J189" s="193">
        <f>ROUND(I189*H189,2)</f>
        <v>0</v>
      </c>
      <c r="K189" s="189" t="s">
        <v>147</v>
      </c>
      <c r="L189" s="40"/>
      <c r="M189" s="194" t="s">
        <v>1</v>
      </c>
      <c r="N189" s="195" t="s">
        <v>42</v>
      </c>
      <c r="O189" s="72"/>
      <c r="P189" s="196">
        <f>O189*H189</f>
        <v>0</v>
      </c>
      <c r="Q189" s="196">
        <v>2.9E-4</v>
      </c>
      <c r="R189" s="196">
        <f>Q189*H189</f>
        <v>1.74E-3</v>
      </c>
      <c r="S189" s="196">
        <v>0</v>
      </c>
      <c r="T189" s="197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198" t="s">
        <v>270</v>
      </c>
      <c r="AT189" s="198" t="s">
        <v>143</v>
      </c>
      <c r="AU189" s="198" t="s">
        <v>87</v>
      </c>
      <c r="AY189" s="18" t="s">
        <v>141</v>
      </c>
      <c r="BE189" s="199">
        <f>IF(N189="základní",J189,0)</f>
        <v>0</v>
      </c>
      <c r="BF189" s="199">
        <f>IF(N189="snížená",J189,0)</f>
        <v>0</v>
      </c>
      <c r="BG189" s="199">
        <f>IF(N189="zákl. přenesená",J189,0)</f>
        <v>0</v>
      </c>
      <c r="BH189" s="199">
        <f>IF(N189="sníž. přenesená",J189,0)</f>
        <v>0</v>
      </c>
      <c r="BI189" s="199">
        <f>IF(N189="nulová",J189,0)</f>
        <v>0</v>
      </c>
      <c r="BJ189" s="18" t="s">
        <v>85</v>
      </c>
      <c r="BK189" s="199">
        <f>ROUND(I189*H189,2)</f>
        <v>0</v>
      </c>
      <c r="BL189" s="18" t="s">
        <v>270</v>
      </c>
      <c r="BM189" s="198" t="s">
        <v>1411</v>
      </c>
    </row>
    <row r="190" spans="1:65" s="2" customFormat="1" ht="19.5">
      <c r="A190" s="35"/>
      <c r="B190" s="36"/>
      <c r="C190" s="37"/>
      <c r="D190" s="200" t="s">
        <v>150</v>
      </c>
      <c r="E190" s="37"/>
      <c r="F190" s="201" t="s">
        <v>1412</v>
      </c>
      <c r="G190" s="37"/>
      <c r="H190" s="37"/>
      <c r="I190" s="202"/>
      <c r="J190" s="37"/>
      <c r="K190" s="37"/>
      <c r="L190" s="40"/>
      <c r="M190" s="203"/>
      <c r="N190" s="204"/>
      <c r="O190" s="72"/>
      <c r="P190" s="72"/>
      <c r="Q190" s="72"/>
      <c r="R190" s="72"/>
      <c r="S190" s="72"/>
      <c r="T190" s="73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8" t="s">
        <v>150</v>
      </c>
      <c r="AU190" s="18" t="s">
        <v>87</v>
      </c>
    </row>
    <row r="191" spans="1:65" s="14" customFormat="1" ht="11.25">
      <c r="B191" s="215"/>
      <c r="C191" s="216"/>
      <c r="D191" s="200" t="s">
        <v>152</v>
      </c>
      <c r="E191" s="217" t="s">
        <v>1</v>
      </c>
      <c r="F191" s="218" t="s">
        <v>187</v>
      </c>
      <c r="G191" s="216"/>
      <c r="H191" s="219">
        <v>6</v>
      </c>
      <c r="I191" s="220"/>
      <c r="J191" s="216"/>
      <c r="K191" s="216"/>
      <c r="L191" s="221"/>
      <c r="M191" s="222"/>
      <c r="N191" s="223"/>
      <c r="O191" s="223"/>
      <c r="P191" s="223"/>
      <c r="Q191" s="223"/>
      <c r="R191" s="223"/>
      <c r="S191" s="223"/>
      <c r="T191" s="224"/>
      <c r="AT191" s="225" t="s">
        <v>152</v>
      </c>
      <c r="AU191" s="225" t="s">
        <v>87</v>
      </c>
      <c r="AV191" s="14" t="s">
        <v>87</v>
      </c>
      <c r="AW191" s="14" t="s">
        <v>34</v>
      </c>
      <c r="AX191" s="14" t="s">
        <v>85</v>
      </c>
      <c r="AY191" s="225" t="s">
        <v>141</v>
      </c>
    </row>
    <row r="192" spans="1:65" s="2" customFormat="1" ht="24.2" customHeight="1">
      <c r="A192" s="35"/>
      <c r="B192" s="36"/>
      <c r="C192" s="187" t="s">
        <v>270</v>
      </c>
      <c r="D192" s="187" t="s">
        <v>143</v>
      </c>
      <c r="E192" s="188" t="s">
        <v>1413</v>
      </c>
      <c r="F192" s="189" t="s">
        <v>1414</v>
      </c>
      <c r="G192" s="190" t="s">
        <v>383</v>
      </c>
      <c r="H192" s="191">
        <v>6</v>
      </c>
      <c r="I192" s="192"/>
      <c r="J192" s="193">
        <f>ROUND(I192*H192,2)</f>
        <v>0</v>
      </c>
      <c r="K192" s="189" t="s">
        <v>147</v>
      </c>
      <c r="L192" s="40"/>
      <c r="M192" s="194" t="s">
        <v>1</v>
      </c>
      <c r="N192" s="195" t="s">
        <v>42</v>
      </c>
      <c r="O192" s="72"/>
      <c r="P192" s="196">
        <f>O192*H192</f>
        <v>0</v>
      </c>
      <c r="Q192" s="196">
        <v>1.1E-4</v>
      </c>
      <c r="R192" s="196">
        <f>Q192*H192</f>
        <v>6.6E-4</v>
      </c>
      <c r="S192" s="196">
        <v>0</v>
      </c>
      <c r="T192" s="19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198" t="s">
        <v>270</v>
      </c>
      <c r="AT192" s="198" t="s">
        <v>143</v>
      </c>
      <c r="AU192" s="198" t="s">
        <v>87</v>
      </c>
      <c r="AY192" s="18" t="s">
        <v>141</v>
      </c>
      <c r="BE192" s="199">
        <f>IF(N192="základní",J192,0)</f>
        <v>0</v>
      </c>
      <c r="BF192" s="199">
        <f>IF(N192="snížená",J192,0)</f>
        <v>0</v>
      </c>
      <c r="BG192" s="199">
        <f>IF(N192="zákl. přenesená",J192,0)</f>
        <v>0</v>
      </c>
      <c r="BH192" s="199">
        <f>IF(N192="sníž. přenesená",J192,0)</f>
        <v>0</v>
      </c>
      <c r="BI192" s="199">
        <f>IF(N192="nulová",J192,0)</f>
        <v>0</v>
      </c>
      <c r="BJ192" s="18" t="s">
        <v>85</v>
      </c>
      <c r="BK192" s="199">
        <f>ROUND(I192*H192,2)</f>
        <v>0</v>
      </c>
      <c r="BL192" s="18" t="s">
        <v>270</v>
      </c>
      <c r="BM192" s="198" t="s">
        <v>1415</v>
      </c>
    </row>
    <row r="193" spans="1:65" s="2" customFormat="1" ht="19.5">
      <c r="A193" s="35"/>
      <c r="B193" s="36"/>
      <c r="C193" s="37"/>
      <c r="D193" s="200" t="s">
        <v>150</v>
      </c>
      <c r="E193" s="37"/>
      <c r="F193" s="201" t="s">
        <v>1416</v>
      </c>
      <c r="G193" s="37"/>
      <c r="H193" s="37"/>
      <c r="I193" s="202"/>
      <c r="J193" s="37"/>
      <c r="K193" s="37"/>
      <c r="L193" s="40"/>
      <c r="M193" s="203"/>
      <c r="N193" s="204"/>
      <c r="O193" s="72"/>
      <c r="P193" s="72"/>
      <c r="Q193" s="72"/>
      <c r="R193" s="72"/>
      <c r="S193" s="72"/>
      <c r="T193" s="73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8" t="s">
        <v>150</v>
      </c>
      <c r="AU193" s="18" t="s">
        <v>87</v>
      </c>
    </row>
    <row r="194" spans="1:65" s="2" customFormat="1" ht="24.2" customHeight="1">
      <c r="A194" s="35"/>
      <c r="B194" s="36"/>
      <c r="C194" s="187" t="s">
        <v>274</v>
      </c>
      <c r="D194" s="187" t="s">
        <v>143</v>
      </c>
      <c r="E194" s="188" t="s">
        <v>1417</v>
      </c>
      <c r="F194" s="189" t="s">
        <v>1418</v>
      </c>
      <c r="G194" s="190" t="s">
        <v>383</v>
      </c>
      <c r="H194" s="191">
        <v>6</v>
      </c>
      <c r="I194" s="192"/>
      <c r="J194" s="193">
        <f>ROUND(I194*H194,2)</f>
        <v>0</v>
      </c>
      <c r="K194" s="189" t="s">
        <v>147</v>
      </c>
      <c r="L194" s="40"/>
      <c r="M194" s="194" t="s">
        <v>1</v>
      </c>
      <c r="N194" s="195" t="s">
        <v>42</v>
      </c>
      <c r="O194" s="72"/>
      <c r="P194" s="196">
        <f>O194*H194</f>
        <v>0</v>
      </c>
      <c r="Q194" s="196">
        <v>2.4000000000000001E-4</v>
      </c>
      <c r="R194" s="196">
        <f>Q194*H194</f>
        <v>1.4400000000000001E-3</v>
      </c>
      <c r="S194" s="196">
        <v>0</v>
      </c>
      <c r="T194" s="197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198" t="s">
        <v>270</v>
      </c>
      <c r="AT194" s="198" t="s">
        <v>143</v>
      </c>
      <c r="AU194" s="198" t="s">
        <v>87</v>
      </c>
      <c r="AY194" s="18" t="s">
        <v>141</v>
      </c>
      <c r="BE194" s="199">
        <f>IF(N194="základní",J194,0)</f>
        <v>0</v>
      </c>
      <c r="BF194" s="199">
        <f>IF(N194="snížená",J194,0)</f>
        <v>0</v>
      </c>
      <c r="BG194" s="199">
        <f>IF(N194="zákl. přenesená",J194,0)</f>
        <v>0</v>
      </c>
      <c r="BH194" s="199">
        <f>IF(N194="sníž. přenesená",J194,0)</f>
        <v>0</v>
      </c>
      <c r="BI194" s="199">
        <f>IF(N194="nulová",J194,0)</f>
        <v>0</v>
      </c>
      <c r="BJ194" s="18" t="s">
        <v>85</v>
      </c>
      <c r="BK194" s="199">
        <f>ROUND(I194*H194,2)</f>
        <v>0</v>
      </c>
      <c r="BL194" s="18" t="s">
        <v>270</v>
      </c>
      <c r="BM194" s="198" t="s">
        <v>1419</v>
      </c>
    </row>
    <row r="195" spans="1:65" s="2" customFormat="1" ht="11.25">
      <c r="A195" s="35"/>
      <c r="B195" s="36"/>
      <c r="C195" s="37"/>
      <c r="D195" s="200" t="s">
        <v>150</v>
      </c>
      <c r="E195" s="37"/>
      <c r="F195" s="201" t="s">
        <v>1420</v>
      </c>
      <c r="G195" s="37"/>
      <c r="H195" s="37"/>
      <c r="I195" s="202"/>
      <c r="J195" s="37"/>
      <c r="K195" s="37"/>
      <c r="L195" s="40"/>
      <c r="M195" s="203"/>
      <c r="N195" s="204"/>
      <c r="O195" s="72"/>
      <c r="P195" s="72"/>
      <c r="Q195" s="72"/>
      <c r="R195" s="72"/>
      <c r="S195" s="72"/>
      <c r="T195" s="73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8" t="s">
        <v>150</v>
      </c>
      <c r="AU195" s="18" t="s">
        <v>87</v>
      </c>
    </row>
    <row r="196" spans="1:65" s="2" customFormat="1" ht="24.2" customHeight="1">
      <c r="A196" s="35"/>
      <c r="B196" s="36"/>
      <c r="C196" s="187" t="s">
        <v>280</v>
      </c>
      <c r="D196" s="187" t="s">
        <v>143</v>
      </c>
      <c r="E196" s="188" t="s">
        <v>1421</v>
      </c>
      <c r="F196" s="189" t="s">
        <v>1422</v>
      </c>
      <c r="G196" s="190" t="s">
        <v>383</v>
      </c>
      <c r="H196" s="191">
        <v>6</v>
      </c>
      <c r="I196" s="192"/>
      <c r="J196" s="193">
        <f>ROUND(I196*H196,2)</f>
        <v>0</v>
      </c>
      <c r="K196" s="189" t="s">
        <v>147</v>
      </c>
      <c r="L196" s="40"/>
      <c r="M196" s="194" t="s">
        <v>1</v>
      </c>
      <c r="N196" s="195" t="s">
        <v>42</v>
      </c>
      <c r="O196" s="72"/>
      <c r="P196" s="196">
        <f>O196*H196</f>
        <v>0</v>
      </c>
      <c r="Q196" s="196">
        <v>2.2000000000000001E-4</v>
      </c>
      <c r="R196" s="196">
        <f>Q196*H196</f>
        <v>1.32E-3</v>
      </c>
      <c r="S196" s="196">
        <v>0</v>
      </c>
      <c r="T196" s="197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198" t="s">
        <v>270</v>
      </c>
      <c r="AT196" s="198" t="s">
        <v>143</v>
      </c>
      <c r="AU196" s="198" t="s">
        <v>87</v>
      </c>
      <c r="AY196" s="18" t="s">
        <v>141</v>
      </c>
      <c r="BE196" s="199">
        <f>IF(N196="základní",J196,0)</f>
        <v>0</v>
      </c>
      <c r="BF196" s="199">
        <f>IF(N196="snížená",J196,0)</f>
        <v>0</v>
      </c>
      <c r="BG196" s="199">
        <f>IF(N196="zákl. přenesená",J196,0)</f>
        <v>0</v>
      </c>
      <c r="BH196" s="199">
        <f>IF(N196="sníž. přenesená",J196,0)</f>
        <v>0</v>
      </c>
      <c r="BI196" s="199">
        <f>IF(N196="nulová",J196,0)</f>
        <v>0</v>
      </c>
      <c r="BJ196" s="18" t="s">
        <v>85</v>
      </c>
      <c r="BK196" s="199">
        <f>ROUND(I196*H196,2)</f>
        <v>0</v>
      </c>
      <c r="BL196" s="18" t="s">
        <v>270</v>
      </c>
      <c r="BM196" s="198" t="s">
        <v>1423</v>
      </c>
    </row>
    <row r="197" spans="1:65" s="2" customFormat="1" ht="11.25">
      <c r="A197" s="35"/>
      <c r="B197" s="36"/>
      <c r="C197" s="37"/>
      <c r="D197" s="200" t="s">
        <v>150</v>
      </c>
      <c r="E197" s="37"/>
      <c r="F197" s="201" t="s">
        <v>1424</v>
      </c>
      <c r="G197" s="37"/>
      <c r="H197" s="37"/>
      <c r="I197" s="202"/>
      <c r="J197" s="37"/>
      <c r="K197" s="37"/>
      <c r="L197" s="40"/>
      <c r="M197" s="203"/>
      <c r="N197" s="204"/>
      <c r="O197" s="72"/>
      <c r="P197" s="72"/>
      <c r="Q197" s="72"/>
      <c r="R197" s="72"/>
      <c r="S197" s="72"/>
      <c r="T197" s="73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8" t="s">
        <v>150</v>
      </c>
      <c r="AU197" s="18" t="s">
        <v>87</v>
      </c>
    </row>
    <row r="198" spans="1:65" s="13" customFormat="1" ht="11.25">
      <c r="B198" s="205"/>
      <c r="C198" s="206"/>
      <c r="D198" s="200" t="s">
        <v>152</v>
      </c>
      <c r="E198" s="207" t="s">
        <v>1</v>
      </c>
      <c r="F198" s="208" t="s">
        <v>1370</v>
      </c>
      <c r="G198" s="206"/>
      <c r="H198" s="207" t="s">
        <v>1</v>
      </c>
      <c r="I198" s="209"/>
      <c r="J198" s="206"/>
      <c r="K198" s="206"/>
      <c r="L198" s="210"/>
      <c r="M198" s="211"/>
      <c r="N198" s="212"/>
      <c r="O198" s="212"/>
      <c r="P198" s="212"/>
      <c r="Q198" s="212"/>
      <c r="R198" s="212"/>
      <c r="S198" s="212"/>
      <c r="T198" s="213"/>
      <c r="AT198" s="214" t="s">
        <v>152</v>
      </c>
      <c r="AU198" s="214" t="s">
        <v>87</v>
      </c>
      <c r="AV198" s="13" t="s">
        <v>85</v>
      </c>
      <c r="AW198" s="13" t="s">
        <v>34</v>
      </c>
      <c r="AX198" s="13" t="s">
        <v>77</v>
      </c>
      <c r="AY198" s="214" t="s">
        <v>141</v>
      </c>
    </row>
    <row r="199" spans="1:65" s="13" customFormat="1" ht="11.25">
      <c r="B199" s="205"/>
      <c r="C199" s="206"/>
      <c r="D199" s="200" t="s">
        <v>152</v>
      </c>
      <c r="E199" s="207" t="s">
        <v>1</v>
      </c>
      <c r="F199" s="208" t="s">
        <v>1425</v>
      </c>
      <c r="G199" s="206"/>
      <c r="H199" s="207" t="s">
        <v>1</v>
      </c>
      <c r="I199" s="209"/>
      <c r="J199" s="206"/>
      <c r="K199" s="206"/>
      <c r="L199" s="210"/>
      <c r="M199" s="211"/>
      <c r="N199" s="212"/>
      <c r="O199" s="212"/>
      <c r="P199" s="212"/>
      <c r="Q199" s="212"/>
      <c r="R199" s="212"/>
      <c r="S199" s="212"/>
      <c r="T199" s="213"/>
      <c r="AT199" s="214" t="s">
        <v>152</v>
      </c>
      <c r="AU199" s="214" t="s">
        <v>87</v>
      </c>
      <c r="AV199" s="13" t="s">
        <v>85</v>
      </c>
      <c r="AW199" s="13" t="s">
        <v>34</v>
      </c>
      <c r="AX199" s="13" t="s">
        <v>77</v>
      </c>
      <c r="AY199" s="214" t="s">
        <v>141</v>
      </c>
    </row>
    <row r="200" spans="1:65" s="14" customFormat="1" ht="11.25">
      <c r="B200" s="215"/>
      <c r="C200" s="216"/>
      <c r="D200" s="200" t="s">
        <v>152</v>
      </c>
      <c r="E200" s="217" t="s">
        <v>1</v>
      </c>
      <c r="F200" s="218" t="s">
        <v>187</v>
      </c>
      <c r="G200" s="216"/>
      <c r="H200" s="219">
        <v>6</v>
      </c>
      <c r="I200" s="220"/>
      <c r="J200" s="216"/>
      <c r="K200" s="216"/>
      <c r="L200" s="221"/>
      <c r="M200" s="222"/>
      <c r="N200" s="223"/>
      <c r="O200" s="223"/>
      <c r="P200" s="223"/>
      <c r="Q200" s="223"/>
      <c r="R200" s="223"/>
      <c r="S200" s="223"/>
      <c r="T200" s="224"/>
      <c r="AT200" s="225" t="s">
        <v>152</v>
      </c>
      <c r="AU200" s="225" t="s">
        <v>87</v>
      </c>
      <c r="AV200" s="14" t="s">
        <v>87</v>
      </c>
      <c r="AW200" s="14" t="s">
        <v>34</v>
      </c>
      <c r="AX200" s="14" t="s">
        <v>85</v>
      </c>
      <c r="AY200" s="225" t="s">
        <v>141</v>
      </c>
    </row>
    <row r="201" spans="1:65" s="2" customFormat="1" ht="24.2" customHeight="1">
      <c r="A201" s="35"/>
      <c r="B201" s="36"/>
      <c r="C201" s="187" t="s">
        <v>287</v>
      </c>
      <c r="D201" s="187" t="s">
        <v>143</v>
      </c>
      <c r="E201" s="188" t="s">
        <v>1426</v>
      </c>
      <c r="F201" s="189" t="s">
        <v>1427</v>
      </c>
      <c r="G201" s="190" t="s">
        <v>383</v>
      </c>
      <c r="H201" s="191">
        <v>2</v>
      </c>
      <c r="I201" s="192"/>
      <c r="J201" s="193">
        <f>ROUND(I201*H201,2)</f>
        <v>0</v>
      </c>
      <c r="K201" s="189" t="s">
        <v>147</v>
      </c>
      <c r="L201" s="40"/>
      <c r="M201" s="194" t="s">
        <v>1</v>
      </c>
      <c r="N201" s="195" t="s">
        <v>42</v>
      </c>
      <c r="O201" s="72"/>
      <c r="P201" s="196">
        <f>O201*H201</f>
        <v>0</v>
      </c>
      <c r="Q201" s="196">
        <v>6.3000000000000003E-4</v>
      </c>
      <c r="R201" s="196">
        <f>Q201*H201</f>
        <v>1.2600000000000001E-3</v>
      </c>
      <c r="S201" s="196">
        <v>0</v>
      </c>
      <c r="T201" s="197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198" t="s">
        <v>270</v>
      </c>
      <c r="AT201" s="198" t="s">
        <v>143</v>
      </c>
      <c r="AU201" s="198" t="s">
        <v>87</v>
      </c>
      <c r="AY201" s="18" t="s">
        <v>141</v>
      </c>
      <c r="BE201" s="199">
        <f>IF(N201="základní",J201,0)</f>
        <v>0</v>
      </c>
      <c r="BF201" s="199">
        <f>IF(N201="snížená",J201,0)</f>
        <v>0</v>
      </c>
      <c r="BG201" s="199">
        <f>IF(N201="zákl. přenesená",J201,0)</f>
        <v>0</v>
      </c>
      <c r="BH201" s="199">
        <f>IF(N201="sníž. přenesená",J201,0)</f>
        <v>0</v>
      </c>
      <c r="BI201" s="199">
        <f>IF(N201="nulová",J201,0)</f>
        <v>0</v>
      </c>
      <c r="BJ201" s="18" t="s">
        <v>85</v>
      </c>
      <c r="BK201" s="199">
        <f>ROUND(I201*H201,2)</f>
        <v>0</v>
      </c>
      <c r="BL201" s="18" t="s">
        <v>270</v>
      </c>
      <c r="BM201" s="198" t="s">
        <v>1428</v>
      </c>
    </row>
    <row r="202" spans="1:65" s="2" customFormat="1" ht="19.5">
      <c r="A202" s="35"/>
      <c r="B202" s="36"/>
      <c r="C202" s="37"/>
      <c r="D202" s="200" t="s">
        <v>150</v>
      </c>
      <c r="E202" s="37"/>
      <c r="F202" s="201" t="s">
        <v>1429</v>
      </c>
      <c r="G202" s="37"/>
      <c r="H202" s="37"/>
      <c r="I202" s="202"/>
      <c r="J202" s="37"/>
      <c r="K202" s="37"/>
      <c r="L202" s="40"/>
      <c r="M202" s="203"/>
      <c r="N202" s="204"/>
      <c r="O202" s="72"/>
      <c r="P202" s="72"/>
      <c r="Q202" s="72"/>
      <c r="R202" s="72"/>
      <c r="S202" s="72"/>
      <c r="T202" s="73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8" t="s">
        <v>150</v>
      </c>
      <c r="AU202" s="18" t="s">
        <v>87</v>
      </c>
    </row>
    <row r="203" spans="1:65" s="13" customFormat="1" ht="11.25">
      <c r="B203" s="205"/>
      <c r="C203" s="206"/>
      <c r="D203" s="200" t="s">
        <v>152</v>
      </c>
      <c r="E203" s="207" t="s">
        <v>1</v>
      </c>
      <c r="F203" s="208" t="s">
        <v>1370</v>
      </c>
      <c r="G203" s="206"/>
      <c r="H203" s="207" t="s">
        <v>1</v>
      </c>
      <c r="I203" s="209"/>
      <c r="J203" s="206"/>
      <c r="K203" s="206"/>
      <c r="L203" s="210"/>
      <c r="M203" s="211"/>
      <c r="N203" s="212"/>
      <c r="O203" s="212"/>
      <c r="P203" s="212"/>
      <c r="Q203" s="212"/>
      <c r="R203" s="212"/>
      <c r="S203" s="212"/>
      <c r="T203" s="213"/>
      <c r="AT203" s="214" t="s">
        <v>152</v>
      </c>
      <c r="AU203" s="214" t="s">
        <v>87</v>
      </c>
      <c r="AV203" s="13" t="s">
        <v>85</v>
      </c>
      <c r="AW203" s="13" t="s">
        <v>34</v>
      </c>
      <c r="AX203" s="13" t="s">
        <v>77</v>
      </c>
      <c r="AY203" s="214" t="s">
        <v>141</v>
      </c>
    </row>
    <row r="204" spans="1:65" s="13" customFormat="1" ht="11.25">
      <c r="B204" s="205"/>
      <c r="C204" s="206"/>
      <c r="D204" s="200" t="s">
        <v>152</v>
      </c>
      <c r="E204" s="207" t="s">
        <v>1</v>
      </c>
      <c r="F204" s="208" t="s">
        <v>1430</v>
      </c>
      <c r="G204" s="206"/>
      <c r="H204" s="207" t="s">
        <v>1</v>
      </c>
      <c r="I204" s="209"/>
      <c r="J204" s="206"/>
      <c r="K204" s="206"/>
      <c r="L204" s="210"/>
      <c r="M204" s="211"/>
      <c r="N204" s="212"/>
      <c r="O204" s="212"/>
      <c r="P204" s="212"/>
      <c r="Q204" s="212"/>
      <c r="R204" s="212"/>
      <c r="S204" s="212"/>
      <c r="T204" s="213"/>
      <c r="AT204" s="214" t="s">
        <v>152</v>
      </c>
      <c r="AU204" s="214" t="s">
        <v>87</v>
      </c>
      <c r="AV204" s="13" t="s">
        <v>85</v>
      </c>
      <c r="AW204" s="13" t="s">
        <v>34</v>
      </c>
      <c r="AX204" s="13" t="s">
        <v>77</v>
      </c>
      <c r="AY204" s="214" t="s">
        <v>141</v>
      </c>
    </row>
    <row r="205" spans="1:65" s="14" customFormat="1" ht="11.25">
      <c r="B205" s="215"/>
      <c r="C205" s="216"/>
      <c r="D205" s="200" t="s">
        <v>152</v>
      </c>
      <c r="E205" s="217" t="s">
        <v>1</v>
      </c>
      <c r="F205" s="218" t="s">
        <v>87</v>
      </c>
      <c r="G205" s="216"/>
      <c r="H205" s="219">
        <v>2</v>
      </c>
      <c r="I205" s="220"/>
      <c r="J205" s="216"/>
      <c r="K205" s="216"/>
      <c r="L205" s="221"/>
      <c r="M205" s="222"/>
      <c r="N205" s="223"/>
      <c r="O205" s="223"/>
      <c r="P205" s="223"/>
      <c r="Q205" s="223"/>
      <c r="R205" s="223"/>
      <c r="S205" s="223"/>
      <c r="T205" s="224"/>
      <c r="AT205" s="225" t="s">
        <v>152</v>
      </c>
      <c r="AU205" s="225" t="s">
        <v>87</v>
      </c>
      <c r="AV205" s="14" t="s">
        <v>87</v>
      </c>
      <c r="AW205" s="14" t="s">
        <v>34</v>
      </c>
      <c r="AX205" s="14" t="s">
        <v>85</v>
      </c>
      <c r="AY205" s="225" t="s">
        <v>141</v>
      </c>
    </row>
    <row r="206" spans="1:65" s="2" customFormat="1" ht="21.75" customHeight="1">
      <c r="A206" s="35"/>
      <c r="B206" s="36"/>
      <c r="C206" s="187" t="s">
        <v>294</v>
      </c>
      <c r="D206" s="187" t="s">
        <v>143</v>
      </c>
      <c r="E206" s="188" t="s">
        <v>1431</v>
      </c>
      <c r="F206" s="189" t="s">
        <v>1432</v>
      </c>
      <c r="G206" s="190" t="s">
        <v>196</v>
      </c>
      <c r="H206" s="191">
        <v>7.0000000000000001E-3</v>
      </c>
      <c r="I206" s="192"/>
      <c r="J206" s="193">
        <f>ROUND(I206*H206,2)</f>
        <v>0</v>
      </c>
      <c r="K206" s="189" t="s">
        <v>147</v>
      </c>
      <c r="L206" s="40"/>
      <c r="M206" s="194" t="s">
        <v>1</v>
      </c>
      <c r="N206" s="195" t="s">
        <v>42</v>
      </c>
      <c r="O206" s="72"/>
      <c r="P206" s="196">
        <f>O206*H206</f>
        <v>0</v>
      </c>
      <c r="Q206" s="196">
        <v>0</v>
      </c>
      <c r="R206" s="196">
        <f>Q206*H206</f>
        <v>0</v>
      </c>
      <c r="S206" s="196">
        <v>0</v>
      </c>
      <c r="T206" s="197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198" t="s">
        <v>270</v>
      </c>
      <c r="AT206" s="198" t="s">
        <v>143</v>
      </c>
      <c r="AU206" s="198" t="s">
        <v>87</v>
      </c>
      <c r="AY206" s="18" t="s">
        <v>141</v>
      </c>
      <c r="BE206" s="199">
        <f>IF(N206="základní",J206,0)</f>
        <v>0</v>
      </c>
      <c r="BF206" s="199">
        <f>IF(N206="snížená",J206,0)</f>
        <v>0</v>
      </c>
      <c r="BG206" s="199">
        <f>IF(N206="zákl. přenesená",J206,0)</f>
        <v>0</v>
      </c>
      <c r="BH206" s="199">
        <f>IF(N206="sníž. přenesená",J206,0)</f>
        <v>0</v>
      </c>
      <c r="BI206" s="199">
        <f>IF(N206="nulová",J206,0)</f>
        <v>0</v>
      </c>
      <c r="BJ206" s="18" t="s">
        <v>85</v>
      </c>
      <c r="BK206" s="199">
        <f>ROUND(I206*H206,2)</f>
        <v>0</v>
      </c>
      <c r="BL206" s="18" t="s">
        <v>270</v>
      </c>
      <c r="BM206" s="198" t="s">
        <v>1433</v>
      </c>
    </row>
    <row r="207" spans="1:65" s="2" customFormat="1" ht="29.25">
      <c r="A207" s="35"/>
      <c r="B207" s="36"/>
      <c r="C207" s="37"/>
      <c r="D207" s="200" t="s">
        <v>150</v>
      </c>
      <c r="E207" s="37"/>
      <c r="F207" s="201" t="s">
        <v>1434</v>
      </c>
      <c r="G207" s="37"/>
      <c r="H207" s="37"/>
      <c r="I207" s="202"/>
      <c r="J207" s="37"/>
      <c r="K207" s="37"/>
      <c r="L207" s="40"/>
      <c r="M207" s="203"/>
      <c r="N207" s="204"/>
      <c r="O207" s="72"/>
      <c r="P207" s="72"/>
      <c r="Q207" s="72"/>
      <c r="R207" s="72"/>
      <c r="S207" s="72"/>
      <c r="T207" s="73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8" t="s">
        <v>150</v>
      </c>
      <c r="AU207" s="18" t="s">
        <v>87</v>
      </c>
    </row>
    <row r="208" spans="1:65" s="12" customFormat="1" ht="22.9" customHeight="1">
      <c r="B208" s="171"/>
      <c r="C208" s="172"/>
      <c r="D208" s="173" t="s">
        <v>76</v>
      </c>
      <c r="E208" s="185" t="s">
        <v>1435</v>
      </c>
      <c r="F208" s="185" t="s">
        <v>1436</v>
      </c>
      <c r="G208" s="172"/>
      <c r="H208" s="172"/>
      <c r="I208" s="175"/>
      <c r="J208" s="186">
        <f>BK208</f>
        <v>0</v>
      </c>
      <c r="K208" s="172"/>
      <c r="L208" s="177"/>
      <c r="M208" s="178"/>
      <c r="N208" s="179"/>
      <c r="O208" s="179"/>
      <c r="P208" s="180">
        <f>SUM(P209:P232)</f>
        <v>0</v>
      </c>
      <c r="Q208" s="179"/>
      <c r="R208" s="180">
        <f>SUM(R209:R232)</f>
        <v>0.41496</v>
      </c>
      <c r="S208" s="179"/>
      <c r="T208" s="181">
        <f>SUM(T209:T232)</f>
        <v>0.77112000000000003</v>
      </c>
      <c r="AR208" s="182" t="s">
        <v>87</v>
      </c>
      <c r="AT208" s="183" t="s">
        <v>76</v>
      </c>
      <c r="AU208" s="183" t="s">
        <v>85</v>
      </c>
      <c r="AY208" s="182" t="s">
        <v>141</v>
      </c>
      <c r="BK208" s="184">
        <f>SUM(BK209:BK232)</f>
        <v>0</v>
      </c>
    </row>
    <row r="209" spans="1:65" s="2" customFormat="1" ht="24.2" customHeight="1">
      <c r="A209" s="35"/>
      <c r="B209" s="36"/>
      <c r="C209" s="187" t="s">
        <v>7</v>
      </c>
      <c r="D209" s="187" t="s">
        <v>143</v>
      </c>
      <c r="E209" s="188" t="s">
        <v>1437</v>
      </c>
      <c r="F209" s="189" t="s">
        <v>1438</v>
      </c>
      <c r="G209" s="190" t="s">
        <v>383</v>
      </c>
      <c r="H209" s="191">
        <v>6</v>
      </c>
      <c r="I209" s="192"/>
      <c r="J209" s="193">
        <f>ROUND(I209*H209,2)</f>
        <v>0</v>
      </c>
      <c r="K209" s="189" t="s">
        <v>147</v>
      </c>
      <c r="L209" s="40"/>
      <c r="M209" s="194" t="s">
        <v>1</v>
      </c>
      <c r="N209" s="195" t="s">
        <v>42</v>
      </c>
      <c r="O209" s="72"/>
      <c r="P209" s="196">
        <f>O209*H209</f>
        <v>0</v>
      </c>
      <c r="Q209" s="196">
        <v>0</v>
      </c>
      <c r="R209" s="196">
        <f>Q209*H209</f>
        <v>0</v>
      </c>
      <c r="S209" s="196">
        <v>0</v>
      </c>
      <c r="T209" s="197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198" t="s">
        <v>270</v>
      </c>
      <c r="AT209" s="198" t="s">
        <v>143</v>
      </c>
      <c r="AU209" s="198" t="s">
        <v>87</v>
      </c>
      <c r="AY209" s="18" t="s">
        <v>141</v>
      </c>
      <c r="BE209" s="199">
        <f>IF(N209="základní",J209,0)</f>
        <v>0</v>
      </c>
      <c r="BF209" s="199">
        <f>IF(N209="snížená",J209,0)</f>
        <v>0</v>
      </c>
      <c r="BG209" s="199">
        <f>IF(N209="zákl. přenesená",J209,0)</f>
        <v>0</v>
      </c>
      <c r="BH209" s="199">
        <f>IF(N209="sníž. přenesená",J209,0)</f>
        <v>0</v>
      </c>
      <c r="BI209" s="199">
        <f>IF(N209="nulová",J209,0)</f>
        <v>0</v>
      </c>
      <c r="BJ209" s="18" t="s">
        <v>85</v>
      </c>
      <c r="BK209" s="199">
        <f>ROUND(I209*H209,2)</f>
        <v>0</v>
      </c>
      <c r="BL209" s="18" t="s">
        <v>270</v>
      </c>
      <c r="BM209" s="198" t="s">
        <v>1439</v>
      </c>
    </row>
    <row r="210" spans="1:65" s="2" customFormat="1" ht="19.5">
      <c r="A210" s="35"/>
      <c r="B210" s="36"/>
      <c r="C210" s="37"/>
      <c r="D210" s="200" t="s">
        <v>150</v>
      </c>
      <c r="E210" s="37"/>
      <c r="F210" s="201" t="s">
        <v>1440</v>
      </c>
      <c r="G210" s="37"/>
      <c r="H210" s="37"/>
      <c r="I210" s="202"/>
      <c r="J210" s="37"/>
      <c r="K210" s="37"/>
      <c r="L210" s="40"/>
      <c r="M210" s="203"/>
      <c r="N210" s="204"/>
      <c r="O210" s="72"/>
      <c r="P210" s="72"/>
      <c r="Q210" s="72"/>
      <c r="R210" s="72"/>
      <c r="S210" s="72"/>
      <c r="T210" s="73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8" t="s">
        <v>150</v>
      </c>
      <c r="AU210" s="18" t="s">
        <v>87</v>
      </c>
    </row>
    <row r="211" spans="1:65" s="14" customFormat="1" ht="11.25">
      <c r="B211" s="215"/>
      <c r="C211" s="216"/>
      <c r="D211" s="200" t="s">
        <v>152</v>
      </c>
      <c r="E211" s="217" t="s">
        <v>1</v>
      </c>
      <c r="F211" s="218" t="s">
        <v>187</v>
      </c>
      <c r="G211" s="216"/>
      <c r="H211" s="219">
        <v>6</v>
      </c>
      <c r="I211" s="220"/>
      <c r="J211" s="216"/>
      <c r="K211" s="216"/>
      <c r="L211" s="221"/>
      <c r="M211" s="222"/>
      <c r="N211" s="223"/>
      <c r="O211" s="223"/>
      <c r="P211" s="223"/>
      <c r="Q211" s="223"/>
      <c r="R211" s="223"/>
      <c r="S211" s="223"/>
      <c r="T211" s="224"/>
      <c r="AT211" s="225" t="s">
        <v>152</v>
      </c>
      <c r="AU211" s="225" t="s">
        <v>87</v>
      </c>
      <c r="AV211" s="14" t="s">
        <v>87</v>
      </c>
      <c r="AW211" s="14" t="s">
        <v>34</v>
      </c>
      <c r="AX211" s="14" t="s">
        <v>85</v>
      </c>
      <c r="AY211" s="225" t="s">
        <v>141</v>
      </c>
    </row>
    <row r="212" spans="1:65" s="2" customFormat="1" ht="16.5" customHeight="1">
      <c r="A212" s="35"/>
      <c r="B212" s="36"/>
      <c r="C212" s="187" t="s">
        <v>307</v>
      </c>
      <c r="D212" s="187" t="s">
        <v>143</v>
      </c>
      <c r="E212" s="188" t="s">
        <v>1441</v>
      </c>
      <c r="F212" s="189" t="s">
        <v>1442</v>
      </c>
      <c r="G212" s="190" t="s">
        <v>146</v>
      </c>
      <c r="H212" s="191">
        <v>32.4</v>
      </c>
      <c r="I212" s="192"/>
      <c r="J212" s="193">
        <f>ROUND(I212*H212,2)</f>
        <v>0</v>
      </c>
      <c r="K212" s="189" t="s">
        <v>147</v>
      </c>
      <c r="L212" s="40"/>
      <c r="M212" s="194" t="s">
        <v>1</v>
      </c>
      <c r="N212" s="195" t="s">
        <v>42</v>
      </c>
      <c r="O212" s="72"/>
      <c r="P212" s="196">
        <f>O212*H212</f>
        <v>0</v>
      </c>
      <c r="Q212" s="196">
        <v>0</v>
      </c>
      <c r="R212" s="196">
        <f>Q212*H212</f>
        <v>0</v>
      </c>
      <c r="S212" s="196">
        <v>2.3800000000000002E-2</v>
      </c>
      <c r="T212" s="197">
        <f>S212*H212</f>
        <v>0.77112000000000003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198" t="s">
        <v>270</v>
      </c>
      <c r="AT212" s="198" t="s">
        <v>143</v>
      </c>
      <c r="AU212" s="198" t="s">
        <v>87</v>
      </c>
      <c r="AY212" s="18" t="s">
        <v>141</v>
      </c>
      <c r="BE212" s="199">
        <f>IF(N212="základní",J212,0)</f>
        <v>0</v>
      </c>
      <c r="BF212" s="199">
        <f>IF(N212="snížená",J212,0)</f>
        <v>0</v>
      </c>
      <c r="BG212" s="199">
        <f>IF(N212="zákl. přenesená",J212,0)</f>
        <v>0</v>
      </c>
      <c r="BH212" s="199">
        <f>IF(N212="sníž. přenesená",J212,0)</f>
        <v>0</v>
      </c>
      <c r="BI212" s="199">
        <f>IF(N212="nulová",J212,0)</f>
        <v>0</v>
      </c>
      <c r="BJ212" s="18" t="s">
        <v>85</v>
      </c>
      <c r="BK212" s="199">
        <f>ROUND(I212*H212,2)</f>
        <v>0</v>
      </c>
      <c r="BL212" s="18" t="s">
        <v>270</v>
      </c>
      <c r="BM212" s="198" t="s">
        <v>1443</v>
      </c>
    </row>
    <row r="213" spans="1:65" s="2" customFormat="1" ht="11.25">
      <c r="A213" s="35"/>
      <c r="B213" s="36"/>
      <c r="C213" s="37"/>
      <c r="D213" s="200" t="s">
        <v>150</v>
      </c>
      <c r="E213" s="37"/>
      <c r="F213" s="201" t="s">
        <v>1444</v>
      </c>
      <c r="G213" s="37"/>
      <c r="H213" s="37"/>
      <c r="I213" s="202"/>
      <c r="J213" s="37"/>
      <c r="K213" s="37"/>
      <c r="L213" s="40"/>
      <c r="M213" s="203"/>
      <c r="N213" s="204"/>
      <c r="O213" s="72"/>
      <c r="P213" s="72"/>
      <c r="Q213" s="72"/>
      <c r="R213" s="72"/>
      <c r="S213" s="72"/>
      <c r="T213" s="73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T213" s="18" t="s">
        <v>150</v>
      </c>
      <c r="AU213" s="18" t="s">
        <v>87</v>
      </c>
    </row>
    <row r="214" spans="1:65" s="13" customFormat="1" ht="11.25">
      <c r="B214" s="205"/>
      <c r="C214" s="206"/>
      <c r="D214" s="200" t="s">
        <v>152</v>
      </c>
      <c r="E214" s="207" t="s">
        <v>1</v>
      </c>
      <c r="F214" s="208" t="s">
        <v>1445</v>
      </c>
      <c r="G214" s="206"/>
      <c r="H214" s="207" t="s">
        <v>1</v>
      </c>
      <c r="I214" s="209"/>
      <c r="J214" s="206"/>
      <c r="K214" s="206"/>
      <c r="L214" s="210"/>
      <c r="M214" s="211"/>
      <c r="N214" s="212"/>
      <c r="O214" s="212"/>
      <c r="P214" s="212"/>
      <c r="Q214" s="212"/>
      <c r="R214" s="212"/>
      <c r="S214" s="212"/>
      <c r="T214" s="213"/>
      <c r="AT214" s="214" t="s">
        <v>152</v>
      </c>
      <c r="AU214" s="214" t="s">
        <v>87</v>
      </c>
      <c r="AV214" s="13" t="s">
        <v>85</v>
      </c>
      <c r="AW214" s="13" t="s">
        <v>34</v>
      </c>
      <c r="AX214" s="13" t="s">
        <v>77</v>
      </c>
      <c r="AY214" s="214" t="s">
        <v>141</v>
      </c>
    </row>
    <row r="215" spans="1:65" s="13" customFormat="1" ht="11.25">
      <c r="B215" s="205"/>
      <c r="C215" s="206"/>
      <c r="D215" s="200" t="s">
        <v>152</v>
      </c>
      <c r="E215" s="207" t="s">
        <v>1</v>
      </c>
      <c r="F215" s="208" t="s">
        <v>1446</v>
      </c>
      <c r="G215" s="206"/>
      <c r="H215" s="207" t="s">
        <v>1</v>
      </c>
      <c r="I215" s="209"/>
      <c r="J215" s="206"/>
      <c r="K215" s="206"/>
      <c r="L215" s="210"/>
      <c r="M215" s="211"/>
      <c r="N215" s="212"/>
      <c r="O215" s="212"/>
      <c r="P215" s="212"/>
      <c r="Q215" s="212"/>
      <c r="R215" s="212"/>
      <c r="S215" s="212"/>
      <c r="T215" s="213"/>
      <c r="AT215" s="214" t="s">
        <v>152</v>
      </c>
      <c r="AU215" s="214" t="s">
        <v>87</v>
      </c>
      <c r="AV215" s="13" t="s">
        <v>85</v>
      </c>
      <c r="AW215" s="13" t="s">
        <v>34</v>
      </c>
      <c r="AX215" s="13" t="s">
        <v>77</v>
      </c>
      <c r="AY215" s="214" t="s">
        <v>141</v>
      </c>
    </row>
    <row r="216" spans="1:65" s="14" customFormat="1" ht="11.25">
      <c r="B216" s="215"/>
      <c r="C216" s="216"/>
      <c r="D216" s="200" t="s">
        <v>152</v>
      </c>
      <c r="E216" s="217" t="s">
        <v>1</v>
      </c>
      <c r="F216" s="218" t="s">
        <v>1447</v>
      </c>
      <c r="G216" s="216"/>
      <c r="H216" s="219">
        <v>32.4</v>
      </c>
      <c r="I216" s="220"/>
      <c r="J216" s="216"/>
      <c r="K216" s="216"/>
      <c r="L216" s="221"/>
      <c r="M216" s="222"/>
      <c r="N216" s="223"/>
      <c r="O216" s="223"/>
      <c r="P216" s="223"/>
      <c r="Q216" s="223"/>
      <c r="R216" s="223"/>
      <c r="S216" s="223"/>
      <c r="T216" s="224"/>
      <c r="AT216" s="225" t="s">
        <v>152</v>
      </c>
      <c r="AU216" s="225" t="s">
        <v>87</v>
      </c>
      <c r="AV216" s="14" t="s">
        <v>87</v>
      </c>
      <c r="AW216" s="14" t="s">
        <v>34</v>
      </c>
      <c r="AX216" s="14" t="s">
        <v>85</v>
      </c>
      <c r="AY216" s="225" t="s">
        <v>141</v>
      </c>
    </row>
    <row r="217" spans="1:65" s="2" customFormat="1" ht="37.9" customHeight="1">
      <c r="A217" s="35"/>
      <c r="B217" s="36"/>
      <c r="C217" s="187" t="s">
        <v>312</v>
      </c>
      <c r="D217" s="187" t="s">
        <v>143</v>
      </c>
      <c r="E217" s="188" t="s">
        <v>1448</v>
      </c>
      <c r="F217" s="189" t="s">
        <v>1449</v>
      </c>
      <c r="G217" s="190" t="s">
        <v>383</v>
      </c>
      <c r="H217" s="191">
        <v>6</v>
      </c>
      <c r="I217" s="192"/>
      <c r="J217" s="193">
        <f>ROUND(I217*H217,2)</f>
        <v>0</v>
      </c>
      <c r="K217" s="189" t="s">
        <v>147</v>
      </c>
      <c r="L217" s="40"/>
      <c r="M217" s="194" t="s">
        <v>1</v>
      </c>
      <c r="N217" s="195" t="s">
        <v>42</v>
      </c>
      <c r="O217" s="72"/>
      <c r="P217" s="196">
        <f>O217*H217</f>
        <v>0</v>
      </c>
      <c r="Q217" s="196">
        <v>6.9159999999999999E-2</v>
      </c>
      <c r="R217" s="196">
        <f>Q217*H217</f>
        <v>0.41496</v>
      </c>
      <c r="S217" s="196">
        <v>0</v>
      </c>
      <c r="T217" s="197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198" t="s">
        <v>270</v>
      </c>
      <c r="AT217" s="198" t="s">
        <v>143</v>
      </c>
      <c r="AU217" s="198" t="s">
        <v>87</v>
      </c>
      <c r="AY217" s="18" t="s">
        <v>141</v>
      </c>
      <c r="BE217" s="199">
        <f>IF(N217="základní",J217,0)</f>
        <v>0</v>
      </c>
      <c r="BF217" s="199">
        <f>IF(N217="snížená",J217,0)</f>
        <v>0</v>
      </c>
      <c r="BG217" s="199">
        <f>IF(N217="zákl. přenesená",J217,0)</f>
        <v>0</v>
      </c>
      <c r="BH217" s="199">
        <f>IF(N217="sníž. přenesená",J217,0)</f>
        <v>0</v>
      </c>
      <c r="BI217" s="199">
        <f>IF(N217="nulová",J217,0)</f>
        <v>0</v>
      </c>
      <c r="BJ217" s="18" t="s">
        <v>85</v>
      </c>
      <c r="BK217" s="199">
        <f>ROUND(I217*H217,2)</f>
        <v>0</v>
      </c>
      <c r="BL217" s="18" t="s">
        <v>270</v>
      </c>
      <c r="BM217" s="198" t="s">
        <v>1450</v>
      </c>
    </row>
    <row r="218" spans="1:65" s="2" customFormat="1" ht="29.25">
      <c r="A218" s="35"/>
      <c r="B218" s="36"/>
      <c r="C218" s="37"/>
      <c r="D218" s="200" t="s">
        <v>150</v>
      </c>
      <c r="E218" s="37"/>
      <c r="F218" s="201" t="s">
        <v>1451</v>
      </c>
      <c r="G218" s="37"/>
      <c r="H218" s="37"/>
      <c r="I218" s="202"/>
      <c r="J218" s="37"/>
      <c r="K218" s="37"/>
      <c r="L218" s="40"/>
      <c r="M218" s="203"/>
      <c r="N218" s="204"/>
      <c r="O218" s="72"/>
      <c r="P218" s="72"/>
      <c r="Q218" s="72"/>
      <c r="R218" s="72"/>
      <c r="S218" s="72"/>
      <c r="T218" s="73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8" t="s">
        <v>150</v>
      </c>
      <c r="AU218" s="18" t="s">
        <v>87</v>
      </c>
    </row>
    <row r="219" spans="1:65" s="13" customFormat="1" ht="11.25">
      <c r="B219" s="205"/>
      <c r="C219" s="206"/>
      <c r="D219" s="200" t="s">
        <v>152</v>
      </c>
      <c r="E219" s="207" t="s">
        <v>1</v>
      </c>
      <c r="F219" s="208" t="s">
        <v>1370</v>
      </c>
      <c r="G219" s="206"/>
      <c r="H219" s="207" t="s">
        <v>1</v>
      </c>
      <c r="I219" s="209"/>
      <c r="J219" s="206"/>
      <c r="K219" s="206"/>
      <c r="L219" s="210"/>
      <c r="M219" s="211"/>
      <c r="N219" s="212"/>
      <c r="O219" s="212"/>
      <c r="P219" s="212"/>
      <c r="Q219" s="212"/>
      <c r="R219" s="212"/>
      <c r="S219" s="212"/>
      <c r="T219" s="213"/>
      <c r="AT219" s="214" t="s">
        <v>152</v>
      </c>
      <c r="AU219" s="214" t="s">
        <v>87</v>
      </c>
      <c r="AV219" s="13" t="s">
        <v>85</v>
      </c>
      <c r="AW219" s="13" t="s">
        <v>34</v>
      </c>
      <c r="AX219" s="13" t="s">
        <v>77</v>
      </c>
      <c r="AY219" s="214" t="s">
        <v>141</v>
      </c>
    </row>
    <row r="220" spans="1:65" s="14" customFormat="1" ht="11.25">
      <c r="B220" s="215"/>
      <c r="C220" s="216"/>
      <c r="D220" s="200" t="s">
        <v>152</v>
      </c>
      <c r="E220" s="217" t="s">
        <v>1</v>
      </c>
      <c r="F220" s="218" t="s">
        <v>187</v>
      </c>
      <c r="G220" s="216"/>
      <c r="H220" s="219">
        <v>6</v>
      </c>
      <c r="I220" s="220"/>
      <c r="J220" s="216"/>
      <c r="K220" s="216"/>
      <c r="L220" s="221"/>
      <c r="M220" s="222"/>
      <c r="N220" s="223"/>
      <c r="O220" s="223"/>
      <c r="P220" s="223"/>
      <c r="Q220" s="223"/>
      <c r="R220" s="223"/>
      <c r="S220" s="223"/>
      <c r="T220" s="224"/>
      <c r="AT220" s="225" t="s">
        <v>152</v>
      </c>
      <c r="AU220" s="225" t="s">
        <v>87</v>
      </c>
      <c r="AV220" s="14" t="s">
        <v>87</v>
      </c>
      <c r="AW220" s="14" t="s">
        <v>34</v>
      </c>
      <c r="AX220" s="14" t="s">
        <v>85</v>
      </c>
      <c r="AY220" s="225" t="s">
        <v>141</v>
      </c>
    </row>
    <row r="221" spans="1:65" s="2" customFormat="1" ht="16.5" customHeight="1">
      <c r="A221" s="35"/>
      <c r="B221" s="36"/>
      <c r="C221" s="187" t="s">
        <v>318</v>
      </c>
      <c r="D221" s="187" t="s">
        <v>143</v>
      </c>
      <c r="E221" s="188" t="s">
        <v>1452</v>
      </c>
      <c r="F221" s="189" t="s">
        <v>1453</v>
      </c>
      <c r="G221" s="190" t="s">
        <v>383</v>
      </c>
      <c r="H221" s="191">
        <v>22</v>
      </c>
      <c r="I221" s="192"/>
      <c r="J221" s="193">
        <f>ROUND(I221*H221,2)</f>
        <v>0</v>
      </c>
      <c r="K221" s="189" t="s">
        <v>147</v>
      </c>
      <c r="L221" s="40"/>
      <c r="M221" s="194" t="s">
        <v>1</v>
      </c>
      <c r="N221" s="195" t="s">
        <v>42</v>
      </c>
      <c r="O221" s="72"/>
      <c r="P221" s="196">
        <f>O221*H221</f>
        <v>0</v>
      </c>
      <c r="Q221" s="196">
        <v>0</v>
      </c>
      <c r="R221" s="196">
        <f>Q221*H221</f>
        <v>0</v>
      </c>
      <c r="S221" s="196">
        <v>0</v>
      </c>
      <c r="T221" s="197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198" t="s">
        <v>270</v>
      </c>
      <c r="AT221" s="198" t="s">
        <v>143</v>
      </c>
      <c r="AU221" s="198" t="s">
        <v>87</v>
      </c>
      <c r="AY221" s="18" t="s">
        <v>141</v>
      </c>
      <c r="BE221" s="199">
        <f>IF(N221="základní",J221,0)</f>
        <v>0</v>
      </c>
      <c r="BF221" s="199">
        <f>IF(N221="snížená",J221,0)</f>
        <v>0</v>
      </c>
      <c r="BG221" s="199">
        <f>IF(N221="zákl. přenesená",J221,0)</f>
        <v>0</v>
      </c>
      <c r="BH221" s="199">
        <f>IF(N221="sníž. přenesená",J221,0)</f>
        <v>0</v>
      </c>
      <c r="BI221" s="199">
        <f>IF(N221="nulová",J221,0)</f>
        <v>0</v>
      </c>
      <c r="BJ221" s="18" t="s">
        <v>85</v>
      </c>
      <c r="BK221" s="199">
        <f>ROUND(I221*H221,2)</f>
        <v>0</v>
      </c>
      <c r="BL221" s="18" t="s">
        <v>270</v>
      </c>
      <c r="BM221" s="198" t="s">
        <v>1454</v>
      </c>
    </row>
    <row r="222" spans="1:65" s="2" customFormat="1" ht="11.25">
      <c r="A222" s="35"/>
      <c r="B222" s="36"/>
      <c r="C222" s="37"/>
      <c r="D222" s="200" t="s">
        <v>150</v>
      </c>
      <c r="E222" s="37"/>
      <c r="F222" s="201" t="s">
        <v>1455</v>
      </c>
      <c r="G222" s="37"/>
      <c r="H222" s="37"/>
      <c r="I222" s="202"/>
      <c r="J222" s="37"/>
      <c r="K222" s="37"/>
      <c r="L222" s="40"/>
      <c r="M222" s="203"/>
      <c r="N222" s="204"/>
      <c r="O222" s="72"/>
      <c r="P222" s="72"/>
      <c r="Q222" s="72"/>
      <c r="R222" s="72"/>
      <c r="S222" s="72"/>
      <c r="T222" s="73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T222" s="18" t="s">
        <v>150</v>
      </c>
      <c r="AU222" s="18" t="s">
        <v>87</v>
      </c>
    </row>
    <row r="223" spans="1:65" s="13" customFormat="1" ht="11.25">
      <c r="B223" s="205"/>
      <c r="C223" s="206"/>
      <c r="D223" s="200" t="s">
        <v>152</v>
      </c>
      <c r="E223" s="207" t="s">
        <v>1</v>
      </c>
      <c r="F223" s="208" t="s">
        <v>1456</v>
      </c>
      <c r="G223" s="206"/>
      <c r="H223" s="207" t="s">
        <v>1</v>
      </c>
      <c r="I223" s="209"/>
      <c r="J223" s="206"/>
      <c r="K223" s="206"/>
      <c r="L223" s="210"/>
      <c r="M223" s="211"/>
      <c r="N223" s="212"/>
      <c r="O223" s="212"/>
      <c r="P223" s="212"/>
      <c r="Q223" s="212"/>
      <c r="R223" s="212"/>
      <c r="S223" s="212"/>
      <c r="T223" s="213"/>
      <c r="AT223" s="214" t="s">
        <v>152</v>
      </c>
      <c r="AU223" s="214" t="s">
        <v>87</v>
      </c>
      <c r="AV223" s="13" t="s">
        <v>85</v>
      </c>
      <c r="AW223" s="13" t="s">
        <v>34</v>
      </c>
      <c r="AX223" s="13" t="s">
        <v>77</v>
      </c>
      <c r="AY223" s="214" t="s">
        <v>141</v>
      </c>
    </row>
    <row r="224" spans="1:65" s="14" customFormat="1" ht="11.25">
      <c r="B224" s="215"/>
      <c r="C224" s="216"/>
      <c r="D224" s="200" t="s">
        <v>152</v>
      </c>
      <c r="E224" s="217" t="s">
        <v>1</v>
      </c>
      <c r="F224" s="218" t="s">
        <v>307</v>
      </c>
      <c r="G224" s="216"/>
      <c r="H224" s="219">
        <v>22</v>
      </c>
      <c r="I224" s="220"/>
      <c r="J224" s="216"/>
      <c r="K224" s="216"/>
      <c r="L224" s="221"/>
      <c r="M224" s="222"/>
      <c r="N224" s="223"/>
      <c r="O224" s="223"/>
      <c r="P224" s="223"/>
      <c r="Q224" s="223"/>
      <c r="R224" s="223"/>
      <c r="S224" s="223"/>
      <c r="T224" s="224"/>
      <c r="AT224" s="225" t="s">
        <v>152</v>
      </c>
      <c r="AU224" s="225" t="s">
        <v>87</v>
      </c>
      <c r="AV224" s="14" t="s">
        <v>87</v>
      </c>
      <c r="AW224" s="14" t="s">
        <v>34</v>
      </c>
      <c r="AX224" s="14" t="s">
        <v>85</v>
      </c>
      <c r="AY224" s="225" t="s">
        <v>141</v>
      </c>
    </row>
    <row r="225" spans="1:65" s="2" customFormat="1" ht="16.5" customHeight="1">
      <c r="A225" s="35"/>
      <c r="B225" s="36"/>
      <c r="C225" s="187" t="s">
        <v>323</v>
      </c>
      <c r="D225" s="187" t="s">
        <v>143</v>
      </c>
      <c r="E225" s="188" t="s">
        <v>1457</v>
      </c>
      <c r="F225" s="189" t="s">
        <v>1458</v>
      </c>
      <c r="G225" s="190" t="s">
        <v>146</v>
      </c>
      <c r="H225" s="191">
        <v>33</v>
      </c>
      <c r="I225" s="192"/>
      <c r="J225" s="193">
        <f>ROUND(I225*H225,2)</f>
        <v>0</v>
      </c>
      <c r="K225" s="189" t="s">
        <v>147</v>
      </c>
      <c r="L225" s="40"/>
      <c r="M225" s="194" t="s">
        <v>1</v>
      </c>
      <c r="N225" s="195" t="s">
        <v>42</v>
      </c>
      <c r="O225" s="72"/>
      <c r="P225" s="196">
        <f>O225*H225</f>
        <v>0</v>
      </c>
      <c r="Q225" s="196">
        <v>0</v>
      </c>
      <c r="R225" s="196">
        <f>Q225*H225</f>
        <v>0</v>
      </c>
      <c r="S225" s="196">
        <v>0</v>
      </c>
      <c r="T225" s="197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198" t="s">
        <v>270</v>
      </c>
      <c r="AT225" s="198" t="s">
        <v>143</v>
      </c>
      <c r="AU225" s="198" t="s">
        <v>87</v>
      </c>
      <c r="AY225" s="18" t="s">
        <v>141</v>
      </c>
      <c r="BE225" s="199">
        <f>IF(N225="základní",J225,0)</f>
        <v>0</v>
      </c>
      <c r="BF225" s="199">
        <f>IF(N225="snížená",J225,0)</f>
        <v>0</v>
      </c>
      <c r="BG225" s="199">
        <f>IF(N225="zákl. přenesená",J225,0)</f>
        <v>0</v>
      </c>
      <c r="BH225" s="199">
        <f>IF(N225="sníž. přenesená",J225,0)</f>
        <v>0</v>
      </c>
      <c r="BI225" s="199">
        <f>IF(N225="nulová",J225,0)</f>
        <v>0</v>
      </c>
      <c r="BJ225" s="18" t="s">
        <v>85</v>
      </c>
      <c r="BK225" s="199">
        <f>ROUND(I225*H225,2)</f>
        <v>0</v>
      </c>
      <c r="BL225" s="18" t="s">
        <v>270</v>
      </c>
      <c r="BM225" s="198" t="s">
        <v>1459</v>
      </c>
    </row>
    <row r="226" spans="1:65" s="2" customFormat="1" ht="19.5">
      <c r="A226" s="35"/>
      <c r="B226" s="36"/>
      <c r="C226" s="37"/>
      <c r="D226" s="200" t="s">
        <v>150</v>
      </c>
      <c r="E226" s="37"/>
      <c r="F226" s="201" t="s">
        <v>1460</v>
      </c>
      <c r="G226" s="37"/>
      <c r="H226" s="37"/>
      <c r="I226" s="202"/>
      <c r="J226" s="37"/>
      <c r="K226" s="37"/>
      <c r="L226" s="40"/>
      <c r="M226" s="203"/>
      <c r="N226" s="204"/>
      <c r="O226" s="72"/>
      <c r="P226" s="72"/>
      <c r="Q226" s="72"/>
      <c r="R226" s="72"/>
      <c r="S226" s="72"/>
      <c r="T226" s="73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18" t="s">
        <v>150</v>
      </c>
      <c r="AU226" s="18" t="s">
        <v>87</v>
      </c>
    </row>
    <row r="227" spans="1:65" s="14" customFormat="1" ht="11.25">
      <c r="B227" s="215"/>
      <c r="C227" s="216"/>
      <c r="D227" s="200" t="s">
        <v>152</v>
      </c>
      <c r="E227" s="217" t="s">
        <v>1</v>
      </c>
      <c r="F227" s="218" t="s">
        <v>1461</v>
      </c>
      <c r="G227" s="216"/>
      <c r="H227" s="219">
        <v>33</v>
      </c>
      <c r="I227" s="220"/>
      <c r="J227" s="216"/>
      <c r="K227" s="216"/>
      <c r="L227" s="221"/>
      <c r="M227" s="222"/>
      <c r="N227" s="223"/>
      <c r="O227" s="223"/>
      <c r="P227" s="223"/>
      <c r="Q227" s="223"/>
      <c r="R227" s="223"/>
      <c r="S227" s="223"/>
      <c r="T227" s="224"/>
      <c r="AT227" s="225" t="s">
        <v>152</v>
      </c>
      <c r="AU227" s="225" t="s">
        <v>87</v>
      </c>
      <c r="AV227" s="14" t="s">
        <v>87</v>
      </c>
      <c r="AW227" s="14" t="s">
        <v>34</v>
      </c>
      <c r="AX227" s="14" t="s">
        <v>85</v>
      </c>
      <c r="AY227" s="225" t="s">
        <v>141</v>
      </c>
    </row>
    <row r="228" spans="1:65" s="2" customFormat="1" ht="16.5" customHeight="1">
      <c r="A228" s="35"/>
      <c r="B228" s="36"/>
      <c r="C228" s="187" t="s">
        <v>328</v>
      </c>
      <c r="D228" s="187" t="s">
        <v>143</v>
      </c>
      <c r="E228" s="188" t="s">
        <v>1462</v>
      </c>
      <c r="F228" s="189" t="s">
        <v>1463</v>
      </c>
      <c r="G228" s="190" t="s">
        <v>146</v>
      </c>
      <c r="H228" s="191">
        <v>33</v>
      </c>
      <c r="I228" s="192"/>
      <c r="J228" s="193">
        <f>ROUND(I228*H228,2)</f>
        <v>0</v>
      </c>
      <c r="K228" s="189" t="s">
        <v>147</v>
      </c>
      <c r="L228" s="40"/>
      <c r="M228" s="194" t="s">
        <v>1</v>
      </c>
      <c r="N228" s="195" t="s">
        <v>42</v>
      </c>
      <c r="O228" s="72"/>
      <c r="P228" s="196">
        <f>O228*H228</f>
        <v>0</v>
      </c>
      <c r="Q228" s="196">
        <v>0</v>
      </c>
      <c r="R228" s="196">
        <f>Q228*H228</f>
        <v>0</v>
      </c>
      <c r="S228" s="196">
        <v>0</v>
      </c>
      <c r="T228" s="197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198" t="s">
        <v>270</v>
      </c>
      <c r="AT228" s="198" t="s">
        <v>143</v>
      </c>
      <c r="AU228" s="198" t="s">
        <v>87</v>
      </c>
      <c r="AY228" s="18" t="s">
        <v>141</v>
      </c>
      <c r="BE228" s="199">
        <f>IF(N228="základní",J228,0)</f>
        <v>0</v>
      </c>
      <c r="BF228" s="199">
        <f>IF(N228="snížená",J228,0)</f>
        <v>0</v>
      </c>
      <c r="BG228" s="199">
        <f>IF(N228="zákl. přenesená",J228,0)</f>
        <v>0</v>
      </c>
      <c r="BH228" s="199">
        <f>IF(N228="sníž. přenesená",J228,0)</f>
        <v>0</v>
      </c>
      <c r="BI228" s="199">
        <f>IF(N228="nulová",J228,0)</f>
        <v>0</v>
      </c>
      <c r="BJ228" s="18" t="s">
        <v>85</v>
      </c>
      <c r="BK228" s="199">
        <f>ROUND(I228*H228,2)</f>
        <v>0</v>
      </c>
      <c r="BL228" s="18" t="s">
        <v>270</v>
      </c>
      <c r="BM228" s="198" t="s">
        <v>1464</v>
      </c>
    </row>
    <row r="229" spans="1:65" s="2" customFormat="1" ht="19.5">
      <c r="A229" s="35"/>
      <c r="B229" s="36"/>
      <c r="C229" s="37"/>
      <c r="D229" s="200" t="s">
        <v>150</v>
      </c>
      <c r="E229" s="37"/>
      <c r="F229" s="201" t="s">
        <v>1465</v>
      </c>
      <c r="G229" s="37"/>
      <c r="H229" s="37"/>
      <c r="I229" s="202"/>
      <c r="J229" s="37"/>
      <c r="K229" s="37"/>
      <c r="L229" s="40"/>
      <c r="M229" s="203"/>
      <c r="N229" s="204"/>
      <c r="O229" s="72"/>
      <c r="P229" s="72"/>
      <c r="Q229" s="72"/>
      <c r="R229" s="72"/>
      <c r="S229" s="72"/>
      <c r="T229" s="73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T229" s="18" t="s">
        <v>150</v>
      </c>
      <c r="AU229" s="18" t="s">
        <v>87</v>
      </c>
    </row>
    <row r="230" spans="1:65" s="14" customFormat="1" ht="11.25">
      <c r="B230" s="215"/>
      <c r="C230" s="216"/>
      <c r="D230" s="200" t="s">
        <v>152</v>
      </c>
      <c r="E230" s="217" t="s">
        <v>1</v>
      </c>
      <c r="F230" s="218" t="s">
        <v>1461</v>
      </c>
      <c r="G230" s="216"/>
      <c r="H230" s="219">
        <v>33</v>
      </c>
      <c r="I230" s="220"/>
      <c r="J230" s="216"/>
      <c r="K230" s="216"/>
      <c r="L230" s="221"/>
      <c r="M230" s="222"/>
      <c r="N230" s="223"/>
      <c r="O230" s="223"/>
      <c r="P230" s="223"/>
      <c r="Q230" s="223"/>
      <c r="R230" s="223"/>
      <c r="S230" s="223"/>
      <c r="T230" s="224"/>
      <c r="AT230" s="225" t="s">
        <v>152</v>
      </c>
      <c r="AU230" s="225" t="s">
        <v>87</v>
      </c>
      <c r="AV230" s="14" t="s">
        <v>87</v>
      </c>
      <c r="AW230" s="14" t="s">
        <v>34</v>
      </c>
      <c r="AX230" s="14" t="s">
        <v>85</v>
      </c>
      <c r="AY230" s="225" t="s">
        <v>141</v>
      </c>
    </row>
    <row r="231" spans="1:65" s="2" customFormat="1" ht="24.2" customHeight="1">
      <c r="A231" s="35"/>
      <c r="B231" s="36"/>
      <c r="C231" s="187" t="s">
        <v>333</v>
      </c>
      <c r="D231" s="187" t="s">
        <v>143</v>
      </c>
      <c r="E231" s="188" t="s">
        <v>1466</v>
      </c>
      <c r="F231" s="189" t="s">
        <v>1467</v>
      </c>
      <c r="G231" s="190" t="s">
        <v>196</v>
      </c>
      <c r="H231" s="191">
        <v>0.41499999999999998</v>
      </c>
      <c r="I231" s="192"/>
      <c r="J231" s="193">
        <f>ROUND(I231*H231,2)</f>
        <v>0</v>
      </c>
      <c r="K231" s="189" t="s">
        <v>147</v>
      </c>
      <c r="L231" s="40"/>
      <c r="M231" s="194" t="s">
        <v>1</v>
      </c>
      <c r="N231" s="195" t="s">
        <v>42</v>
      </c>
      <c r="O231" s="72"/>
      <c r="P231" s="196">
        <f>O231*H231</f>
        <v>0</v>
      </c>
      <c r="Q231" s="196">
        <v>0</v>
      </c>
      <c r="R231" s="196">
        <f>Q231*H231</f>
        <v>0</v>
      </c>
      <c r="S231" s="196">
        <v>0</v>
      </c>
      <c r="T231" s="197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198" t="s">
        <v>270</v>
      </c>
      <c r="AT231" s="198" t="s">
        <v>143</v>
      </c>
      <c r="AU231" s="198" t="s">
        <v>87</v>
      </c>
      <c r="AY231" s="18" t="s">
        <v>141</v>
      </c>
      <c r="BE231" s="199">
        <f>IF(N231="základní",J231,0)</f>
        <v>0</v>
      </c>
      <c r="BF231" s="199">
        <f>IF(N231="snížená",J231,0)</f>
        <v>0</v>
      </c>
      <c r="BG231" s="199">
        <f>IF(N231="zákl. přenesená",J231,0)</f>
        <v>0</v>
      </c>
      <c r="BH231" s="199">
        <f>IF(N231="sníž. přenesená",J231,0)</f>
        <v>0</v>
      </c>
      <c r="BI231" s="199">
        <f>IF(N231="nulová",J231,0)</f>
        <v>0</v>
      </c>
      <c r="BJ231" s="18" t="s">
        <v>85</v>
      </c>
      <c r="BK231" s="199">
        <f>ROUND(I231*H231,2)</f>
        <v>0</v>
      </c>
      <c r="BL231" s="18" t="s">
        <v>270</v>
      </c>
      <c r="BM231" s="198" t="s">
        <v>1468</v>
      </c>
    </row>
    <row r="232" spans="1:65" s="2" customFormat="1" ht="29.25">
      <c r="A232" s="35"/>
      <c r="B232" s="36"/>
      <c r="C232" s="37"/>
      <c r="D232" s="200" t="s">
        <v>150</v>
      </c>
      <c r="E232" s="37"/>
      <c r="F232" s="201" t="s">
        <v>1469</v>
      </c>
      <c r="G232" s="37"/>
      <c r="H232" s="37"/>
      <c r="I232" s="202"/>
      <c r="J232" s="37"/>
      <c r="K232" s="37"/>
      <c r="L232" s="40"/>
      <c r="M232" s="203"/>
      <c r="N232" s="204"/>
      <c r="O232" s="72"/>
      <c r="P232" s="72"/>
      <c r="Q232" s="72"/>
      <c r="R232" s="72"/>
      <c r="S232" s="72"/>
      <c r="T232" s="73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T232" s="18" t="s">
        <v>150</v>
      </c>
      <c r="AU232" s="18" t="s">
        <v>87</v>
      </c>
    </row>
    <row r="233" spans="1:65" s="12" customFormat="1" ht="22.9" customHeight="1">
      <c r="B233" s="171"/>
      <c r="C233" s="172"/>
      <c r="D233" s="173" t="s">
        <v>76</v>
      </c>
      <c r="E233" s="185" t="s">
        <v>751</v>
      </c>
      <c r="F233" s="185" t="s">
        <v>752</v>
      </c>
      <c r="G233" s="172"/>
      <c r="H233" s="172"/>
      <c r="I233" s="175"/>
      <c r="J233" s="186">
        <f>BK233</f>
        <v>0</v>
      </c>
      <c r="K233" s="172"/>
      <c r="L233" s="177"/>
      <c r="M233" s="178"/>
      <c r="N233" s="179"/>
      <c r="O233" s="179"/>
      <c r="P233" s="180">
        <f>SUM(P234:P238)</f>
        <v>0</v>
      </c>
      <c r="Q233" s="179"/>
      <c r="R233" s="180">
        <f>SUM(R234:R238)</f>
        <v>0</v>
      </c>
      <c r="S233" s="179"/>
      <c r="T233" s="181">
        <f>SUM(T234:T238)</f>
        <v>0.38639999999999997</v>
      </c>
      <c r="AR233" s="182" t="s">
        <v>87</v>
      </c>
      <c r="AT233" s="183" t="s">
        <v>76</v>
      </c>
      <c r="AU233" s="183" t="s">
        <v>85</v>
      </c>
      <c r="AY233" s="182" t="s">
        <v>141</v>
      </c>
      <c r="BK233" s="184">
        <f>SUM(BK234:BK238)</f>
        <v>0</v>
      </c>
    </row>
    <row r="234" spans="1:65" s="2" customFormat="1" ht="24.2" customHeight="1">
      <c r="A234" s="35"/>
      <c r="B234" s="36"/>
      <c r="C234" s="187" t="s">
        <v>340</v>
      </c>
      <c r="D234" s="187" t="s">
        <v>143</v>
      </c>
      <c r="E234" s="188" t="s">
        <v>1470</v>
      </c>
      <c r="F234" s="189" t="s">
        <v>1471</v>
      </c>
      <c r="G234" s="190" t="s">
        <v>903</v>
      </c>
      <c r="H234" s="191">
        <v>386.4</v>
      </c>
      <c r="I234" s="192"/>
      <c r="J234" s="193">
        <f>ROUND(I234*H234,2)</f>
        <v>0</v>
      </c>
      <c r="K234" s="189" t="s">
        <v>147</v>
      </c>
      <c r="L234" s="40"/>
      <c r="M234" s="194" t="s">
        <v>1</v>
      </c>
      <c r="N234" s="195" t="s">
        <v>42</v>
      </c>
      <c r="O234" s="72"/>
      <c r="P234" s="196">
        <f>O234*H234</f>
        <v>0</v>
      </c>
      <c r="Q234" s="196">
        <v>0</v>
      </c>
      <c r="R234" s="196">
        <f>Q234*H234</f>
        <v>0</v>
      </c>
      <c r="S234" s="196">
        <v>1E-3</v>
      </c>
      <c r="T234" s="197">
        <f>S234*H234</f>
        <v>0.38639999999999997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198" t="s">
        <v>270</v>
      </c>
      <c r="AT234" s="198" t="s">
        <v>143</v>
      </c>
      <c r="AU234" s="198" t="s">
        <v>87</v>
      </c>
      <c r="AY234" s="18" t="s">
        <v>141</v>
      </c>
      <c r="BE234" s="199">
        <f>IF(N234="základní",J234,0)</f>
        <v>0</v>
      </c>
      <c r="BF234" s="199">
        <f>IF(N234="snížená",J234,0)</f>
        <v>0</v>
      </c>
      <c r="BG234" s="199">
        <f>IF(N234="zákl. přenesená",J234,0)</f>
        <v>0</v>
      </c>
      <c r="BH234" s="199">
        <f>IF(N234="sníž. přenesená",J234,0)</f>
        <v>0</v>
      </c>
      <c r="BI234" s="199">
        <f>IF(N234="nulová",J234,0)</f>
        <v>0</v>
      </c>
      <c r="BJ234" s="18" t="s">
        <v>85</v>
      </c>
      <c r="BK234" s="199">
        <f>ROUND(I234*H234,2)</f>
        <v>0</v>
      </c>
      <c r="BL234" s="18" t="s">
        <v>270</v>
      </c>
      <c r="BM234" s="198" t="s">
        <v>1472</v>
      </c>
    </row>
    <row r="235" spans="1:65" s="2" customFormat="1" ht="19.5">
      <c r="A235" s="35"/>
      <c r="B235" s="36"/>
      <c r="C235" s="37"/>
      <c r="D235" s="200" t="s">
        <v>150</v>
      </c>
      <c r="E235" s="37"/>
      <c r="F235" s="201" t="s">
        <v>1473</v>
      </c>
      <c r="G235" s="37"/>
      <c r="H235" s="37"/>
      <c r="I235" s="202"/>
      <c r="J235" s="37"/>
      <c r="K235" s="37"/>
      <c r="L235" s="40"/>
      <c r="M235" s="203"/>
      <c r="N235" s="204"/>
      <c r="O235" s="72"/>
      <c r="P235" s="72"/>
      <c r="Q235" s="72"/>
      <c r="R235" s="72"/>
      <c r="S235" s="72"/>
      <c r="T235" s="73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T235" s="18" t="s">
        <v>150</v>
      </c>
      <c r="AU235" s="18" t="s">
        <v>87</v>
      </c>
    </row>
    <row r="236" spans="1:65" s="13" customFormat="1" ht="11.25">
      <c r="B236" s="205"/>
      <c r="C236" s="206"/>
      <c r="D236" s="200" t="s">
        <v>152</v>
      </c>
      <c r="E236" s="207" t="s">
        <v>1</v>
      </c>
      <c r="F236" s="208" t="s">
        <v>1474</v>
      </c>
      <c r="G236" s="206"/>
      <c r="H236" s="207" t="s">
        <v>1</v>
      </c>
      <c r="I236" s="209"/>
      <c r="J236" s="206"/>
      <c r="K236" s="206"/>
      <c r="L236" s="210"/>
      <c r="M236" s="211"/>
      <c r="N236" s="212"/>
      <c r="O236" s="212"/>
      <c r="P236" s="212"/>
      <c r="Q236" s="212"/>
      <c r="R236" s="212"/>
      <c r="S236" s="212"/>
      <c r="T236" s="213"/>
      <c r="AT236" s="214" t="s">
        <v>152</v>
      </c>
      <c r="AU236" s="214" t="s">
        <v>87</v>
      </c>
      <c r="AV236" s="13" t="s">
        <v>85</v>
      </c>
      <c r="AW236" s="13" t="s">
        <v>34</v>
      </c>
      <c r="AX236" s="13" t="s">
        <v>77</v>
      </c>
      <c r="AY236" s="214" t="s">
        <v>141</v>
      </c>
    </row>
    <row r="237" spans="1:65" s="13" customFormat="1" ht="11.25">
      <c r="B237" s="205"/>
      <c r="C237" s="206"/>
      <c r="D237" s="200" t="s">
        <v>152</v>
      </c>
      <c r="E237" s="207" t="s">
        <v>1</v>
      </c>
      <c r="F237" s="208" t="s">
        <v>1475</v>
      </c>
      <c r="G237" s="206"/>
      <c r="H237" s="207" t="s">
        <v>1</v>
      </c>
      <c r="I237" s="209"/>
      <c r="J237" s="206"/>
      <c r="K237" s="206"/>
      <c r="L237" s="210"/>
      <c r="M237" s="211"/>
      <c r="N237" s="212"/>
      <c r="O237" s="212"/>
      <c r="P237" s="212"/>
      <c r="Q237" s="212"/>
      <c r="R237" s="212"/>
      <c r="S237" s="212"/>
      <c r="T237" s="213"/>
      <c r="AT237" s="214" t="s">
        <v>152</v>
      </c>
      <c r="AU237" s="214" t="s">
        <v>87</v>
      </c>
      <c r="AV237" s="13" t="s">
        <v>85</v>
      </c>
      <c r="AW237" s="13" t="s">
        <v>34</v>
      </c>
      <c r="AX237" s="13" t="s">
        <v>77</v>
      </c>
      <c r="AY237" s="214" t="s">
        <v>141</v>
      </c>
    </row>
    <row r="238" spans="1:65" s="14" customFormat="1" ht="11.25">
      <c r="B238" s="215"/>
      <c r="C238" s="216"/>
      <c r="D238" s="200" t="s">
        <v>152</v>
      </c>
      <c r="E238" s="217" t="s">
        <v>1</v>
      </c>
      <c r="F238" s="218" t="s">
        <v>1476</v>
      </c>
      <c r="G238" s="216"/>
      <c r="H238" s="219">
        <v>386.4</v>
      </c>
      <c r="I238" s="220"/>
      <c r="J238" s="216"/>
      <c r="K238" s="216"/>
      <c r="L238" s="221"/>
      <c r="M238" s="259"/>
      <c r="N238" s="260"/>
      <c r="O238" s="260"/>
      <c r="P238" s="260"/>
      <c r="Q238" s="260"/>
      <c r="R238" s="260"/>
      <c r="S238" s="260"/>
      <c r="T238" s="261"/>
      <c r="AT238" s="225" t="s">
        <v>152</v>
      </c>
      <c r="AU238" s="225" t="s">
        <v>87</v>
      </c>
      <c r="AV238" s="14" t="s">
        <v>87</v>
      </c>
      <c r="AW238" s="14" t="s">
        <v>34</v>
      </c>
      <c r="AX238" s="14" t="s">
        <v>85</v>
      </c>
      <c r="AY238" s="225" t="s">
        <v>141</v>
      </c>
    </row>
    <row r="239" spans="1:65" s="2" customFormat="1" ht="6.95" customHeight="1">
      <c r="A239" s="35"/>
      <c r="B239" s="55"/>
      <c r="C239" s="56"/>
      <c r="D239" s="56"/>
      <c r="E239" s="56"/>
      <c r="F239" s="56"/>
      <c r="G239" s="56"/>
      <c r="H239" s="56"/>
      <c r="I239" s="56"/>
      <c r="J239" s="56"/>
      <c r="K239" s="56"/>
      <c r="L239" s="40"/>
      <c r="M239" s="35"/>
      <c r="O239" s="35"/>
      <c r="P239" s="35"/>
      <c r="Q239" s="35"/>
      <c r="R239" s="35"/>
      <c r="S239" s="35"/>
      <c r="T239" s="35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</row>
  </sheetData>
  <sheetProtection algorithmName="SHA-512" hashValue="lCVsWkfW47B81lq2V65SMH4n1aQLIcjcWilD5WIKGp8DRYY0Bafce47OBl7Paxv7od4SJGURVhLUZkry/ke/mg==" saltValue="zuXjTXVAo9c+dtZC9VMlp9Pow9QfAncO7V/2twVArO/KowbgZxxoyYcDEmlVIpMEgu4K/VH9IsPtGs3x/hqSjw==" spinCount="100000" sheet="1" objects="1" scenarios="1" formatColumns="0" formatRows="0" autoFilter="0"/>
  <autoFilter ref="C124:K238" xr:uid="{00000000-0009-0000-0000-000004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128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6"/>
      <c r="M2" s="306"/>
      <c r="N2" s="306"/>
      <c r="O2" s="306"/>
      <c r="P2" s="306"/>
      <c r="Q2" s="306"/>
      <c r="R2" s="306"/>
      <c r="S2" s="306"/>
      <c r="T2" s="306"/>
      <c r="U2" s="306"/>
      <c r="V2" s="306"/>
      <c r="AT2" s="18" t="s">
        <v>99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87</v>
      </c>
    </row>
    <row r="4" spans="1:46" s="1" customFormat="1" ht="24.95" customHeight="1">
      <c r="B4" s="21"/>
      <c r="D4" s="111" t="s">
        <v>100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07" t="str">
        <f>'Rekapitulace stavby'!K6</f>
        <v>Brno-Maloměřice, dieselcentrála - Oprava objektu</v>
      </c>
      <c r="F7" s="308"/>
      <c r="G7" s="308"/>
      <c r="H7" s="308"/>
      <c r="L7" s="21"/>
    </row>
    <row r="8" spans="1:46" s="2" customFormat="1" ht="12" customHeight="1">
      <c r="A8" s="35"/>
      <c r="B8" s="40"/>
      <c r="C8" s="35"/>
      <c r="D8" s="113" t="s">
        <v>101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09" t="s">
        <v>1477</v>
      </c>
      <c r="F9" s="310"/>
      <c r="G9" s="310"/>
      <c r="H9" s="310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20</v>
      </c>
      <c r="E12" s="35"/>
      <c r="F12" s="114" t="s">
        <v>21</v>
      </c>
      <c r="G12" s="35"/>
      <c r="H12" s="35"/>
      <c r="I12" s="113" t="s">
        <v>22</v>
      </c>
      <c r="J12" s="115" t="str">
        <f>'Rekapitulace stavby'!AN8</f>
        <v>18. 4. 2023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">
        <v>26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">
        <v>27</v>
      </c>
      <c r="F15" s="35"/>
      <c r="G15" s="35"/>
      <c r="H15" s="35"/>
      <c r="I15" s="113" t="s">
        <v>28</v>
      </c>
      <c r="J15" s="114" t="s">
        <v>29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30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11" t="str">
        <f>'Rekapitulace stavby'!E14</f>
        <v>Vyplň údaj</v>
      </c>
      <c r="F18" s="312"/>
      <c r="G18" s="312"/>
      <c r="H18" s="312"/>
      <c r="I18" s="113" t="s">
        <v>28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32</v>
      </c>
      <c r="E20" s="35"/>
      <c r="F20" s="35"/>
      <c r="G20" s="35"/>
      <c r="H20" s="35"/>
      <c r="I20" s="113" t="s">
        <v>25</v>
      </c>
      <c r="J20" s="114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tr">
        <f>IF('Rekapitulace stavby'!E17="","",'Rekapitulace stavby'!E17)</f>
        <v xml:space="preserve"> </v>
      </c>
      <c r="F21" s="35"/>
      <c r="G21" s="35"/>
      <c r="H21" s="35"/>
      <c r="I21" s="113" t="s">
        <v>28</v>
      </c>
      <c r="J21" s="114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35</v>
      </c>
      <c r="E23" s="35"/>
      <c r="F23" s="35"/>
      <c r="G23" s="35"/>
      <c r="H23" s="35"/>
      <c r="I23" s="113" t="s">
        <v>25</v>
      </c>
      <c r="J23" s="114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tr">
        <f>IF('Rekapitulace stavby'!E20="","",'Rekapitulace stavby'!E20)</f>
        <v xml:space="preserve"> </v>
      </c>
      <c r="F24" s="35"/>
      <c r="G24" s="35"/>
      <c r="H24" s="35"/>
      <c r="I24" s="113" t="s">
        <v>28</v>
      </c>
      <c r="J24" s="114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36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13" t="s">
        <v>1</v>
      </c>
      <c r="F27" s="313"/>
      <c r="G27" s="313"/>
      <c r="H27" s="313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37</v>
      </c>
      <c r="E30" s="35"/>
      <c r="F30" s="35"/>
      <c r="G30" s="35"/>
      <c r="H30" s="35"/>
      <c r="I30" s="35"/>
      <c r="J30" s="121">
        <f>ROUND(J117,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39</v>
      </c>
      <c r="G32" s="35"/>
      <c r="H32" s="35"/>
      <c r="I32" s="122" t="s">
        <v>38</v>
      </c>
      <c r="J32" s="122" t="s">
        <v>40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41</v>
      </c>
      <c r="E33" s="113" t="s">
        <v>42</v>
      </c>
      <c r="F33" s="124">
        <f>ROUND((SUM(BE117:BE127)),  2)</f>
        <v>0</v>
      </c>
      <c r="G33" s="35"/>
      <c r="H33" s="35"/>
      <c r="I33" s="125">
        <v>0.21</v>
      </c>
      <c r="J33" s="124">
        <f>ROUND(((SUM(BE117:BE127))*I33),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43</v>
      </c>
      <c r="F34" s="124">
        <f>ROUND((SUM(BF117:BF127)),  2)</f>
        <v>0</v>
      </c>
      <c r="G34" s="35"/>
      <c r="H34" s="35"/>
      <c r="I34" s="125">
        <v>0.15</v>
      </c>
      <c r="J34" s="124">
        <f>ROUND(((SUM(BF117:BF127))*I34),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44</v>
      </c>
      <c r="F35" s="124">
        <f>ROUND((SUM(BG117:BG127)),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45</v>
      </c>
      <c r="F36" s="124">
        <f>ROUND((SUM(BH117:BH127)),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46</v>
      </c>
      <c r="F37" s="124">
        <f>ROUND((SUM(BI117:BI127)),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47</v>
      </c>
      <c r="E39" s="128"/>
      <c r="F39" s="128"/>
      <c r="G39" s="129" t="s">
        <v>48</v>
      </c>
      <c r="H39" s="130" t="s">
        <v>49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3" t="s">
        <v>50</v>
      </c>
      <c r="E50" s="134"/>
      <c r="F50" s="134"/>
      <c r="G50" s="133" t="s">
        <v>51</v>
      </c>
      <c r="H50" s="134"/>
      <c r="I50" s="134"/>
      <c r="J50" s="134"/>
      <c r="K50" s="134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>
      <c r="A61" s="35"/>
      <c r="B61" s="40"/>
      <c r="C61" s="35"/>
      <c r="D61" s="135" t="s">
        <v>52</v>
      </c>
      <c r="E61" s="136"/>
      <c r="F61" s="137" t="s">
        <v>53</v>
      </c>
      <c r="G61" s="135" t="s">
        <v>52</v>
      </c>
      <c r="H61" s="136"/>
      <c r="I61" s="136"/>
      <c r="J61" s="138" t="s">
        <v>53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>
      <c r="A65" s="35"/>
      <c r="B65" s="40"/>
      <c r="C65" s="35"/>
      <c r="D65" s="133" t="s">
        <v>54</v>
      </c>
      <c r="E65" s="139"/>
      <c r="F65" s="139"/>
      <c r="G65" s="133" t="s">
        <v>55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>
      <c r="A76" s="35"/>
      <c r="B76" s="40"/>
      <c r="C76" s="35"/>
      <c r="D76" s="135" t="s">
        <v>52</v>
      </c>
      <c r="E76" s="136"/>
      <c r="F76" s="137" t="s">
        <v>53</v>
      </c>
      <c r="G76" s="135" t="s">
        <v>52</v>
      </c>
      <c r="H76" s="136"/>
      <c r="I76" s="136"/>
      <c r="J76" s="138" t="s">
        <v>53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103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14" t="str">
        <f>E7</f>
        <v>Brno-Maloměřice, dieselcentrála - Oprava objektu</v>
      </c>
      <c r="F85" s="315"/>
      <c r="G85" s="315"/>
      <c r="H85" s="315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101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66" t="str">
        <f>E9</f>
        <v>05 - Vedlejší rozpočtové náklady</v>
      </c>
      <c r="F87" s="316"/>
      <c r="G87" s="316"/>
      <c r="H87" s="316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>Brno-Maloměřice</v>
      </c>
      <c r="G89" s="37"/>
      <c r="H89" s="37"/>
      <c r="I89" s="30" t="s">
        <v>22</v>
      </c>
      <c r="J89" s="67" t="str">
        <f>IF(J12="","",J12)</f>
        <v>18. 4. 2023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>Správa železnic, státní organizace</v>
      </c>
      <c r="G91" s="37"/>
      <c r="H91" s="37"/>
      <c r="I91" s="30" t="s">
        <v>32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30</v>
      </c>
      <c r="D92" s="37"/>
      <c r="E92" s="37"/>
      <c r="F92" s="28" t="str">
        <f>IF(E18="","",E18)</f>
        <v>Vyplň údaj</v>
      </c>
      <c r="G92" s="37"/>
      <c r="H92" s="37"/>
      <c r="I92" s="30" t="s">
        <v>35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104</v>
      </c>
      <c r="D94" s="145"/>
      <c r="E94" s="145"/>
      <c r="F94" s="145"/>
      <c r="G94" s="145"/>
      <c r="H94" s="145"/>
      <c r="I94" s="145"/>
      <c r="J94" s="146" t="s">
        <v>105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106</v>
      </c>
      <c r="D96" s="37"/>
      <c r="E96" s="37"/>
      <c r="F96" s="37"/>
      <c r="G96" s="37"/>
      <c r="H96" s="37"/>
      <c r="I96" s="37"/>
      <c r="J96" s="85">
        <f>J117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107</v>
      </c>
    </row>
    <row r="97" spans="1:31" s="9" customFormat="1" ht="24.95" customHeight="1">
      <c r="B97" s="148"/>
      <c r="C97" s="149"/>
      <c r="D97" s="150" t="s">
        <v>1478</v>
      </c>
      <c r="E97" s="151"/>
      <c r="F97" s="151"/>
      <c r="G97" s="151"/>
      <c r="H97" s="151"/>
      <c r="I97" s="151"/>
      <c r="J97" s="152">
        <f>J118</f>
        <v>0</v>
      </c>
      <c r="K97" s="149"/>
      <c r="L97" s="153"/>
    </row>
    <row r="98" spans="1:31" s="2" customFormat="1" ht="21.75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pans="1:31" s="2" customFormat="1" ht="6.95" customHeight="1">
      <c r="A99" s="35"/>
      <c r="B99" s="55"/>
      <c r="C99" s="56"/>
      <c r="D99" s="56"/>
      <c r="E99" s="56"/>
      <c r="F99" s="56"/>
      <c r="G99" s="56"/>
      <c r="H99" s="56"/>
      <c r="I99" s="56"/>
      <c r="J99" s="56"/>
      <c r="K99" s="56"/>
      <c r="L99" s="52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3" spans="1:31" s="2" customFormat="1" ht="6.95" customHeight="1">
      <c r="A103" s="35"/>
      <c r="B103" s="57"/>
      <c r="C103" s="58"/>
      <c r="D103" s="58"/>
      <c r="E103" s="58"/>
      <c r="F103" s="58"/>
      <c r="G103" s="58"/>
      <c r="H103" s="58"/>
      <c r="I103" s="58"/>
      <c r="J103" s="58"/>
      <c r="K103" s="58"/>
      <c r="L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pans="1:31" s="2" customFormat="1" ht="24.95" customHeight="1">
      <c r="A104" s="35"/>
      <c r="B104" s="36"/>
      <c r="C104" s="24" t="s">
        <v>126</v>
      </c>
      <c r="D104" s="37"/>
      <c r="E104" s="37"/>
      <c r="F104" s="37"/>
      <c r="G104" s="37"/>
      <c r="H104" s="37"/>
      <c r="I104" s="37"/>
      <c r="J104" s="37"/>
      <c r="K104" s="37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pans="1:31" s="2" customFormat="1" ht="6.95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pans="1:31" s="2" customFormat="1" ht="12" customHeight="1">
      <c r="A106" s="35"/>
      <c r="B106" s="36"/>
      <c r="C106" s="30" t="s">
        <v>16</v>
      </c>
      <c r="D106" s="37"/>
      <c r="E106" s="37"/>
      <c r="F106" s="37"/>
      <c r="G106" s="37"/>
      <c r="H106" s="37"/>
      <c r="I106" s="37"/>
      <c r="J106" s="37"/>
      <c r="K106" s="37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31" s="2" customFormat="1" ht="16.5" customHeight="1">
      <c r="A107" s="35"/>
      <c r="B107" s="36"/>
      <c r="C107" s="37"/>
      <c r="D107" s="37"/>
      <c r="E107" s="314" t="str">
        <f>E7</f>
        <v>Brno-Maloměřice, dieselcentrála - Oprava objektu</v>
      </c>
      <c r="F107" s="315"/>
      <c r="G107" s="315"/>
      <c r="H107" s="315"/>
      <c r="I107" s="37"/>
      <c r="J107" s="37"/>
      <c r="K107" s="37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12" customHeight="1">
      <c r="A108" s="35"/>
      <c r="B108" s="36"/>
      <c r="C108" s="30" t="s">
        <v>101</v>
      </c>
      <c r="D108" s="37"/>
      <c r="E108" s="37"/>
      <c r="F108" s="37"/>
      <c r="G108" s="37"/>
      <c r="H108" s="37"/>
      <c r="I108" s="37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16.5" customHeight="1">
      <c r="A109" s="35"/>
      <c r="B109" s="36"/>
      <c r="C109" s="37"/>
      <c r="D109" s="37"/>
      <c r="E109" s="266" t="str">
        <f>E9</f>
        <v>05 - Vedlejší rozpočtové náklady</v>
      </c>
      <c r="F109" s="316"/>
      <c r="G109" s="316"/>
      <c r="H109" s="316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6.95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2" customHeight="1">
      <c r="A111" s="35"/>
      <c r="B111" s="36"/>
      <c r="C111" s="30" t="s">
        <v>20</v>
      </c>
      <c r="D111" s="37"/>
      <c r="E111" s="37"/>
      <c r="F111" s="28" t="str">
        <f>F12</f>
        <v>Brno-Maloměřice</v>
      </c>
      <c r="G111" s="37"/>
      <c r="H111" s="37"/>
      <c r="I111" s="30" t="s">
        <v>22</v>
      </c>
      <c r="J111" s="67" t="str">
        <f>IF(J12="","",J12)</f>
        <v>18. 4. 2023</v>
      </c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6.95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5.2" customHeight="1">
      <c r="A113" s="35"/>
      <c r="B113" s="36"/>
      <c r="C113" s="30" t="s">
        <v>24</v>
      </c>
      <c r="D113" s="37"/>
      <c r="E113" s="37"/>
      <c r="F113" s="28" t="str">
        <f>E15</f>
        <v>Správa železnic, státní organizace</v>
      </c>
      <c r="G113" s="37"/>
      <c r="H113" s="37"/>
      <c r="I113" s="30" t="s">
        <v>32</v>
      </c>
      <c r="J113" s="33" t="str">
        <f>E21</f>
        <v xml:space="preserve"> </v>
      </c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5.2" customHeight="1">
      <c r="A114" s="35"/>
      <c r="B114" s="36"/>
      <c r="C114" s="30" t="s">
        <v>30</v>
      </c>
      <c r="D114" s="37"/>
      <c r="E114" s="37"/>
      <c r="F114" s="28" t="str">
        <f>IF(E18="","",E18)</f>
        <v>Vyplň údaj</v>
      </c>
      <c r="G114" s="37"/>
      <c r="H114" s="37"/>
      <c r="I114" s="30" t="s">
        <v>35</v>
      </c>
      <c r="J114" s="33" t="str">
        <f>E24</f>
        <v xml:space="preserve"> </v>
      </c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0.35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11" customFormat="1" ht="29.25" customHeight="1">
      <c r="A116" s="160"/>
      <c r="B116" s="161"/>
      <c r="C116" s="162" t="s">
        <v>127</v>
      </c>
      <c r="D116" s="163" t="s">
        <v>62</v>
      </c>
      <c r="E116" s="163" t="s">
        <v>58</v>
      </c>
      <c r="F116" s="163" t="s">
        <v>59</v>
      </c>
      <c r="G116" s="163" t="s">
        <v>128</v>
      </c>
      <c r="H116" s="163" t="s">
        <v>129</v>
      </c>
      <c r="I116" s="163" t="s">
        <v>130</v>
      </c>
      <c r="J116" s="163" t="s">
        <v>105</v>
      </c>
      <c r="K116" s="164" t="s">
        <v>131</v>
      </c>
      <c r="L116" s="165"/>
      <c r="M116" s="76" t="s">
        <v>1</v>
      </c>
      <c r="N116" s="77" t="s">
        <v>41</v>
      </c>
      <c r="O116" s="77" t="s">
        <v>132</v>
      </c>
      <c r="P116" s="77" t="s">
        <v>133</v>
      </c>
      <c r="Q116" s="77" t="s">
        <v>134</v>
      </c>
      <c r="R116" s="77" t="s">
        <v>135</v>
      </c>
      <c r="S116" s="77" t="s">
        <v>136</v>
      </c>
      <c r="T116" s="78" t="s">
        <v>137</v>
      </c>
      <c r="U116" s="160"/>
      <c r="V116" s="160"/>
      <c r="W116" s="160"/>
      <c r="X116" s="160"/>
      <c r="Y116" s="160"/>
      <c r="Z116" s="160"/>
      <c r="AA116" s="160"/>
      <c r="AB116" s="160"/>
      <c r="AC116" s="160"/>
      <c r="AD116" s="160"/>
      <c r="AE116" s="160"/>
    </row>
    <row r="117" spans="1:65" s="2" customFormat="1" ht="22.9" customHeight="1">
      <c r="A117" s="35"/>
      <c r="B117" s="36"/>
      <c r="C117" s="83" t="s">
        <v>138</v>
      </c>
      <c r="D117" s="37"/>
      <c r="E117" s="37"/>
      <c r="F117" s="37"/>
      <c r="G117" s="37"/>
      <c r="H117" s="37"/>
      <c r="I117" s="37"/>
      <c r="J117" s="166">
        <f>BK117</f>
        <v>0</v>
      </c>
      <c r="K117" s="37"/>
      <c r="L117" s="40"/>
      <c r="M117" s="79"/>
      <c r="N117" s="167"/>
      <c r="O117" s="80"/>
      <c r="P117" s="168">
        <f>P118</f>
        <v>0</v>
      </c>
      <c r="Q117" s="80"/>
      <c r="R117" s="168">
        <f>R118</f>
        <v>0</v>
      </c>
      <c r="S117" s="80"/>
      <c r="T117" s="169">
        <f>T118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8" t="s">
        <v>76</v>
      </c>
      <c r="AU117" s="18" t="s">
        <v>107</v>
      </c>
      <c r="BK117" s="170">
        <f>BK118</f>
        <v>0</v>
      </c>
    </row>
    <row r="118" spans="1:65" s="12" customFormat="1" ht="25.9" customHeight="1">
      <c r="B118" s="171"/>
      <c r="C118" s="172"/>
      <c r="D118" s="173" t="s">
        <v>76</v>
      </c>
      <c r="E118" s="174" t="s">
        <v>1479</v>
      </c>
      <c r="F118" s="174" t="s">
        <v>98</v>
      </c>
      <c r="G118" s="172"/>
      <c r="H118" s="172"/>
      <c r="I118" s="175"/>
      <c r="J118" s="176">
        <f>BK118</f>
        <v>0</v>
      </c>
      <c r="K118" s="172"/>
      <c r="L118" s="177"/>
      <c r="M118" s="178"/>
      <c r="N118" s="179"/>
      <c r="O118" s="179"/>
      <c r="P118" s="180">
        <f>SUM(P119:P127)</f>
        <v>0</v>
      </c>
      <c r="Q118" s="179"/>
      <c r="R118" s="180">
        <f>SUM(R119:R127)</f>
        <v>0</v>
      </c>
      <c r="S118" s="179"/>
      <c r="T118" s="181">
        <f>SUM(T119:T127)</f>
        <v>0</v>
      </c>
      <c r="AR118" s="182" t="s">
        <v>181</v>
      </c>
      <c r="AT118" s="183" t="s">
        <v>76</v>
      </c>
      <c r="AU118" s="183" t="s">
        <v>77</v>
      </c>
      <c r="AY118" s="182" t="s">
        <v>141</v>
      </c>
      <c r="BK118" s="184">
        <f>SUM(BK119:BK127)</f>
        <v>0</v>
      </c>
    </row>
    <row r="119" spans="1:65" s="2" customFormat="1" ht="16.5" customHeight="1">
      <c r="A119" s="35"/>
      <c r="B119" s="36"/>
      <c r="C119" s="187" t="s">
        <v>181</v>
      </c>
      <c r="D119" s="187" t="s">
        <v>143</v>
      </c>
      <c r="E119" s="188" t="s">
        <v>1480</v>
      </c>
      <c r="F119" s="189" t="s">
        <v>1481</v>
      </c>
      <c r="G119" s="190" t="s">
        <v>1482</v>
      </c>
      <c r="H119" s="191">
        <v>1</v>
      </c>
      <c r="I119" s="192"/>
      <c r="J119" s="193">
        <f>ROUND(I119*H119,2)</f>
        <v>0</v>
      </c>
      <c r="K119" s="189" t="s">
        <v>147</v>
      </c>
      <c r="L119" s="40"/>
      <c r="M119" s="194" t="s">
        <v>1</v>
      </c>
      <c r="N119" s="195" t="s">
        <v>42</v>
      </c>
      <c r="O119" s="72"/>
      <c r="P119" s="196">
        <f>O119*H119</f>
        <v>0</v>
      </c>
      <c r="Q119" s="196">
        <v>0</v>
      </c>
      <c r="R119" s="196">
        <f>Q119*H119</f>
        <v>0</v>
      </c>
      <c r="S119" s="196">
        <v>0</v>
      </c>
      <c r="T119" s="197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98" t="s">
        <v>1483</v>
      </c>
      <c r="AT119" s="198" t="s">
        <v>143</v>
      </c>
      <c r="AU119" s="198" t="s">
        <v>85</v>
      </c>
      <c r="AY119" s="18" t="s">
        <v>141</v>
      </c>
      <c r="BE119" s="199">
        <f>IF(N119="základní",J119,0)</f>
        <v>0</v>
      </c>
      <c r="BF119" s="199">
        <f>IF(N119="snížená",J119,0)</f>
        <v>0</v>
      </c>
      <c r="BG119" s="199">
        <f>IF(N119="zákl. přenesená",J119,0)</f>
        <v>0</v>
      </c>
      <c r="BH119" s="199">
        <f>IF(N119="sníž. přenesená",J119,0)</f>
        <v>0</v>
      </c>
      <c r="BI119" s="199">
        <f>IF(N119="nulová",J119,0)</f>
        <v>0</v>
      </c>
      <c r="BJ119" s="18" t="s">
        <v>85</v>
      </c>
      <c r="BK119" s="199">
        <f>ROUND(I119*H119,2)</f>
        <v>0</v>
      </c>
      <c r="BL119" s="18" t="s">
        <v>1483</v>
      </c>
      <c r="BM119" s="198" t="s">
        <v>1484</v>
      </c>
    </row>
    <row r="120" spans="1:65" s="2" customFormat="1" ht="11.25">
      <c r="A120" s="35"/>
      <c r="B120" s="36"/>
      <c r="C120" s="37"/>
      <c r="D120" s="200" t="s">
        <v>150</v>
      </c>
      <c r="E120" s="37"/>
      <c r="F120" s="201" t="s">
        <v>1481</v>
      </c>
      <c r="G120" s="37"/>
      <c r="H120" s="37"/>
      <c r="I120" s="202"/>
      <c r="J120" s="37"/>
      <c r="K120" s="37"/>
      <c r="L120" s="40"/>
      <c r="M120" s="203"/>
      <c r="N120" s="204"/>
      <c r="O120" s="72"/>
      <c r="P120" s="72"/>
      <c r="Q120" s="72"/>
      <c r="R120" s="72"/>
      <c r="S120" s="72"/>
      <c r="T120" s="73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150</v>
      </c>
      <c r="AU120" s="18" t="s">
        <v>85</v>
      </c>
    </row>
    <row r="121" spans="1:65" s="2" customFormat="1" ht="16.5" customHeight="1">
      <c r="A121" s="35"/>
      <c r="B121" s="36"/>
      <c r="C121" s="187" t="s">
        <v>87</v>
      </c>
      <c r="D121" s="187" t="s">
        <v>143</v>
      </c>
      <c r="E121" s="188" t="s">
        <v>1485</v>
      </c>
      <c r="F121" s="189" t="s">
        <v>1486</v>
      </c>
      <c r="G121" s="190" t="s">
        <v>1482</v>
      </c>
      <c r="H121" s="191">
        <v>1</v>
      </c>
      <c r="I121" s="192"/>
      <c r="J121" s="193">
        <f>ROUND(I121*H121,2)</f>
        <v>0</v>
      </c>
      <c r="K121" s="189" t="s">
        <v>1</v>
      </c>
      <c r="L121" s="40"/>
      <c r="M121" s="194" t="s">
        <v>1</v>
      </c>
      <c r="N121" s="195" t="s">
        <v>42</v>
      </c>
      <c r="O121" s="72"/>
      <c r="P121" s="196">
        <f>O121*H121</f>
        <v>0</v>
      </c>
      <c r="Q121" s="196">
        <v>0</v>
      </c>
      <c r="R121" s="196">
        <f>Q121*H121</f>
        <v>0</v>
      </c>
      <c r="S121" s="196">
        <v>0</v>
      </c>
      <c r="T121" s="197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98" t="s">
        <v>148</v>
      </c>
      <c r="AT121" s="198" t="s">
        <v>143</v>
      </c>
      <c r="AU121" s="198" t="s">
        <v>85</v>
      </c>
      <c r="AY121" s="18" t="s">
        <v>141</v>
      </c>
      <c r="BE121" s="199">
        <f>IF(N121="základní",J121,0)</f>
        <v>0</v>
      </c>
      <c r="BF121" s="199">
        <f>IF(N121="snížená",J121,0)</f>
        <v>0</v>
      </c>
      <c r="BG121" s="199">
        <f>IF(N121="zákl. přenesená",J121,0)</f>
        <v>0</v>
      </c>
      <c r="BH121" s="199">
        <f>IF(N121="sníž. přenesená",J121,0)</f>
        <v>0</v>
      </c>
      <c r="BI121" s="199">
        <f>IF(N121="nulová",J121,0)</f>
        <v>0</v>
      </c>
      <c r="BJ121" s="18" t="s">
        <v>85</v>
      </c>
      <c r="BK121" s="199">
        <f>ROUND(I121*H121,2)</f>
        <v>0</v>
      </c>
      <c r="BL121" s="18" t="s">
        <v>148</v>
      </c>
      <c r="BM121" s="198" t="s">
        <v>1487</v>
      </c>
    </row>
    <row r="122" spans="1:65" s="2" customFormat="1" ht="11.25">
      <c r="A122" s="35"/>
      <c r="B122" s="36"/>
      <c r="C122" s="37"/>
      <c r="D122" s="200" t="s">
        <v>150</v>
      </c>
      <c r="E122" s="37"/>
      <c r="F122" s="201" t="s">
        <v>1486</v>
      </c>
      <c r="G122" s="37"/>
      <c r="H122" s="37"/>
      <c r="I122" s="202"/>
      <c r="J122" s="37"/>
      <c r="K122" s="37"/>
      <c r="L122" s="40"/>
      <c r="M122" s="203"/>
      <c r="N122" s="204"/>
      <c r="O122" s="72"/>
      <c r="P122" s="72"/>
      <c r="Q122" s="72"/>
      <c r="R122" s="72"/>
      <c r="S122" s="72"/>
      <c r="T122" s="73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150</v>
      </c>
      <c r="AU122" s="18" t="s">
        <v>85</v>
      </c>
    </row>
    <row r="123" spans="1:65" s="14" customFormat="1" ht="11.25">
      <c r="B123" s="215"/>
      <c r="C123" s="216"/>
      <c r="D123" s="200" t="s">
        <v>152</v>
      </c>
      <c r="E123" s="217" t="s">
        <v>1</v>
      </c>
      <c r="F123" s="218" t="s">
        <v>1488</v>
      </c>
      <c r="G123" s="216"/>
      <c r="H123" s="219">
        <v>1</v>
      </c>
      <c r="I123" s="220"/>
      <c r="J123" s="216"/>
      <c r="K123" s="216"/>
      <c r="L123" s="221"/>
      <c r="M123" s="222"/>
      <c r="N123" s="223"/>
      <c r="O123" s="223"/>
      <c r="P123" s="223"/>
      <c r="Q123" s="223"/>
      <c r="R123" s="223"/>
      <c r="S123" s="223"/>
      <c r="T123" s="224"/>
      <c r="AT123" s="225" t="s">
        <v>152</v>
      </c>
      <c r="AU123" s="225" t="s">
        <v>85</v>
      </c>
      <c r="AV123" s="14" t="s">
        <v>87</v>
      </c>
      <c r="AW123" s="14" t="s">
        <v>34</v>
      </c>
      <c r="AX123" s="14" t="s">
        <v>85</v>
      </c>
      <c r="AY123" s="225" t="s">
        <v>141</v>
      </c>
    </row>
    <row r="124" spans="1:65" s="13" customFormat="1" ht="33.75">
      <c r="B124" s="205"/>
      <c r="C124" s="206"/>
      <c r="D124" s="200" t="s">
        <v>152</v>
      </c>
      <c r="E124" s="207" t="s">
        <v>1</v>
      </c>
      <c r="F124" s="208" t="s">
        <v>1489</v>
      </c>
      <c r="G124" s="206"/>
      <c r="H124" s="207" t="s">
        <v>1</v>
      </c>
      <c r="I124" s="209"/>
      <c r="J124" s="206"/>
      <c r="K124" s="206"/>
      <c r="L124" s="210"/>
      <c r="M124" s="211"/>
      <c r="N124" s="212"/>
      <c r="O124" s="212"/>
      <c r="P124" s="212"/>
      <c r="Q124" s="212"/>
      <c r="R124" s="212"/>
      <c r="S124" s="212"/>
      <c r="T124" s="213"/>
      <c r="AT124" s="214" t="s">
        <v>152</v>
      </c>
      <c r="AU124" s="214" t="s">
        <v>85</v>
      </c>
      <c r="AV124" s="13" t="s">
        <v>85</v>
      </c>
      <c r="AW124" s="13" t="s">
        <v>34</v>
      </c>
      <c r="AX124" s="13" t="s">
        <v>77</v>
      </c>
      <c r="AY124" s="214" t="s">
        <v>141</v>
      </c>
    </row>
    <row r="125" spans="1:65" s="13" customFormat="1" ht="22.5">
      <c r="B125" s="205"/>
      <c r="C125" s="206"/>
      <c r="D125" s="200" t="s">
        <v>152</v>
      </c>
      <c r="E125" s="207" t="s">
        <v>1</v>
      </c>
      <c r="F125" s="208" t="s">
        <v>1490</v>
      </c>
      <c r="G125" s="206"/>
      <c r="H125" s="207" t="s">
        <v>1</v>
      </c>
      <c r="I125" s="209"/>
      <c r="J125" s="206"/>
      <c r="K125" s="206"/>
      <c r="L125" s="210"/>
      <c r="M125" s="211"/>
      <c r="N125" s="212"/>
      <c r="O125" s="212"/>
      <c r="P125" s="212"/>
      <c r="Q125" s="212"/>
      <c r="R125" s="212"/>
      <c r="S125" s="212"/>
      <c r="T125" s="213"/>
      <c r="AT125" s="214" t="s">
        <v>152</v>
      </c>
      <c r="AU125" s="214" t="s">
        <v>85</v>
      </c>
      <c r="AV125" s="13" t="s">
        <v>85</v>
      </c>
      <c r="AW125" s="13" t="s">
        <v>34</v>
      </c>
      <c r="AX125" s="13" t="s">
        <v>77</v>
      </c>
      <c r="AY125" s="214" t="s">
        <v>141</v>
      </c>
    </row>
    <row r="126" spans="1:65" s="2" customFormat="1" ht="24.2" customHeight="1">
      <c r="A126" s="35"/>
      <c r="B126" s="36"/>
      <c r="C126" s="187" t="s">
        <v>161</v>
      </c>
      <c r="D126" s="187" t="s">
        <v>143</v>
      </c>
      <c r="E126" s="188" t="s">
        <v>1491</v>
      </c>
      <c r="F126" s="189" t="s">
        <v>1492</v>
      </c>
      <c r="G126" s="190" t="s">
        <v>1482</v>
      </c>
      <c r="H126" s="191">
        <v>1</v>
      </c>
      <c r="I126" s="192"/>
      <c r="J126" s="193">
        <f>ROUND(I126*H126,2)</f>
        <v>0</v>
      </c>
      <c r="K126" s="189" t="s">
        <v>1</v>
      </c>
      <c r="L126" s="40"/>
      <c r="M126" s="194" t="s">
        <v>1</v>
      </c>
      <c r="N126" s="195" t="s">
        <v>42</v>
      </c>
      <c r="O126" s="72"/>
      <c r="P126" s="196">
        <f>O126*H126</f>
        <v>0</v>
      </c>
      <c r="Q126" s="196">
        <v>0</v>
      </c>
      <c r="R126" s="196">
        <f>Q126*H126</f>
        <v>0</v>
      </c>
      <c r="S126" s="196">
        <v>0</v>
      </c>
      <c r="T126" s="19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98" t="s">
        <v>148</v>
      </c>
      <c r="AT126" s="198" t="s">
        <v>143</v>
      </c>
      <c r="AU126" s="198" t="s">
        <v>85</v>
      </c>
      <c r="AY126" s="18" t="s">
        <v>141</v>
      </c>
      <c r="BE126" s="199">
        <f>IF(N126="základní",J126,0)</f>
        <v>0</v>
      </c>
      <c r="BF126" s="199">
        <f>IF(N126="snížená",J126,0)</f>
        <v>0</v>
      </c>
      <c r="BG126" s="199">
        <f>IF(N126="zákl. přenesená",J126,0)</f>
        <v>0</v>
      </c>
      <c r="BH126" s="199">
        <f>IF(N126="sníž. přenesená",J126,0)</f>
        <v>0</v>
      </c>
      <c r="BI126" s="199">
        <f>IF(N126="nulová",J126,0)</f>
        <v>0</v>
      </c>
      <c r="BJ126" s="18" t="s">
        <v>85</v>
      </c>
      <c r="BK126" s="199">
        <f>ROUND(I126*H126,2)</f>
        <v>0</v>
      </c>
      <c r="BL126" s="18" t="s">
        <v>148</v>
      </c>
      <c r="BM126" s="198" t="s">
        <v>1493</v>
      </c>
    </row>
    <row r="127" spans="1:65" s="2" customFormat="1" ht="11.25">
      <c r="A127" s="35"/>
      <c r="B127" s="36"/>
      <c r="C127" s="37"/>
      <c r="D127" s="200" t="s">
        <v>150</v>
      </c>
      <c r="E127" s="37"/>
      <c r="F127" s="201" t="s">
        <v>1492</v>
      </c>
      <c r="G127" s="37"/>
      <c r="H127" s="37"/>
      <c r="I127" s="202"/>
      <c r="J127" s="37"/>
      <c r="K127" s="37"/>
      <c r="L127" s="40"/>
      <c r="M127" s="262"/>
      <c r="N127" s="263"/>
      <c r="O127" s="264"/>
      <c r="P127" s="264"/>
      <c r="Q127" s="264"/>
      <c r="R127" s="264"/>
      <c r="S127" s="264"/>
      <c r="T127" s="26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8" t="s">
        <v>150</v>
      </c>
      <c r="AU127" s="18" t="s">
        <v>85</v>
      </c>
    </row>
    <row r="128" spans="1:65" s="2" customFormat="1" ht="6.95" customHeight="1">
      <c r="A128" s="35"/>
      <c r="B128" s="55"/>
      <c r="C128" s="56"/>
      <c r="D128" s="56"/>
      <c r="E128" s="56"/>
      <c r="F128" s="56"/>
      <c r="G128" s="56"/>
      <c r="H128" s="56"/>
      <c r="I128" s="56"/>
      <c r="J128" s="56"/>
      <c r="K128" s="56"/>
      <c r="L128" s="40"/>
      <c r="M128" s="35"/>
      <c r="O128" s="35"/>
      <c r="P128" s="35"/>
      <c r="Q128" s="35"/>
      <c r="R128" s="35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</sheetData>
  <sheetProtection algorithmName="SHA-512" hashValue="j5gSTMsU2zPIv/opDOoWqUg2QK4sDOTbMZDqaXXL7Uz//f/k3pkB9o1VFTuRQt8IMsHKdjmKlROk5wxtiagyrQ==" saltValue="YrXyc61MkjexLUqGcdVrxSsS9tCBfS0Yhnoel0A65uBEu9we7yN/RRhNIprZXkWkozXxjk+8ZCEJbrKhvnaRZQ==" spinCount="100000" sheet="1" objects="1" scenarios="1" formatColumns="0" formatRows="0" autoFilter="0"/>
  <autoFilter ref="C116:K127" xr:uid="{00000000-0009-0000-0000-000005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stavby</vt:lpstr>
      <vt:lpstr>01 - ASŘ</vt:lpstr>
      <vt:lpstr>02 - STŘECHA</vt:lpstr>
      <vt:lpstr>03 - HROMOSVOD</vt:lpstr>
      <vt:lpstr>04 - Úprava ÚT</vt:lpstr>
      <vt:lpstr>05 - Vedlejší rozpočtové ...</vt:lpstr>
      <vt:lpstr>'01 - ASŘ'!Názvy_tisku</vt:lpstr>
      <vt:lpstr>'02 - STŘECHA'!Názvy_tisku</vt:lpstr>
      <vt:lpstr>'03 - HROMOSVOD'!Názvy_tisku</vt:lpstr>
      <vt:lpstr>'04 - Úprava ÚT'!Názvy_tisku</vt:lpstr>
      <vt:lpstr>'05 - Vedlejší rozpočtové ...'!Názvy_tisku</vt:lpstr>
      <vt:lpstr>'Rekapitulace stavby'!Názvy_tisku</vt:lpstr>
      <vt:lpstr>'01 - ASŘ'!Oblast_tisku</vt:lpstr>
      <vt:lpstr>'02 - STŘECHA'!Oblast_tisku</vt:lpstr>
      <vt:lpstr>'03 - HROMOSVOD'!Oblast_tisku</vt:lpstr>
      <vt:lpstr>'04 - Úprava ÚT'!Oblast_tisku</vt:lpstr>
      <vt:lpstr>'05 - Vedlejší rozpočtové 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Musil Vladimír, Ing.</dc:creator>
  <cp:lastModifiedBy>Musil Vladimír, Ing.</cp:lastModifiedBy>
  <dcterms:created xsi:type="dcterms:W3CDTF">2023-05-23T10:31:25Z</dcterms:created>
  <dcterms:modified xsi:type="dcterms:W3CDTF">2023-05-23T10:32:14Z</dcterms:modified>
</cp:coreProperties>
</file>